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ellenf\Desktop\"/>
    </mc:Choice>
  </mc:AlternateContent>
  <xr:revisionPtr revIDLastSave="0" documentId="13_ncr:1_{EFE46AA5-CCA7-431D-98AE-4550EF8DDA3D}" xr6:coauthVersionLast="46" xr6:coauthVersionMax="46" xr10:uidLastSave="{00000000-0000-0000-0000-000000000000}"/>
  <bookViews>
    <workbookView xWindow="315" yWindow="510" windowWidth="16485" windowHeight="14445" xr2:uid="{00000000-000D-0000-FFFF-FFFF00000000}"/>
  </bookViews>
  <sheets>
    <sheet name="ProposalEvaluationTemplate" sheetId="15" r:id="rId1"/>
    <sheet name="E.   Cost " sheetId="20" state="hidden" r:id="rId2"/>
    <sheet name="Official Bid Price Sheet" sheetId="19" state="hidden" r:id="rId3"/>
  </sheets>
  <definedNames>
    <definedName name="nominallevelizedcost" localSheetId="0">ProposalEvaluationTemplate!#REF!</definedName>
    <definedName name="_xlnm.Print_Area" localSheetId="2">'Official Bid Price Sheet'!$B$2:$D$35</definedName>
    <definedName name="_xlnm.Print_Titles" localSheetId="2">'Official Bid Price Sheet'!$1:$3</definedName>
    <definedName name="Scoring" localSheetId="0">ProposalEvaluationTemplate!#REF!</definedName>
    <definedName name="Scoring">#REF!</definedName>
    <definedName name="Z_B80FF411_B5D5_4F05_A697_A6F0B2838067_.wvu.Cols" localSheetId="0" hidden="1">ProposalEvaluationTemplate!#REF!</definedName>
    <definedName name="Z_DB8741DA_7F79_4354_9B05_C522B2BD5D91_.wvu.Cols" localSheetId="0" hidden="1">ProposalEvaluationTemplate!$D:$L</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0" i="15" l="1"/>
  <c r="G29" i="15" s="1"/>
  <c r="F30" i="15"/>
  <c r="F29" i="15" s="1"/>
  <c r="E30" i="15"/>
  <c r="E29" i="15" s="1"/>
  <c r="G25" i="15"/>
  <c r="G24" i="15" s="1"/>
  <c r="F25" i="15"/>
  <c r="F24" i="15" s="1"/>
  <c r="E25" i="15"/>
  <c r="E24" i="15" s="1"/>
  <c r="G21" i="15"/>
  <c r="G19" i="15" s="1"/>
  <c r="F21" i="15"/>
  <c r="F19" i="15" s="1"/>
  <c r="E21" i="15"/>
  <c r="E19" i="15" s="1"/>
  <c r="G14" i="15"/>
  <c r="G11" i="15" s="1"/>
  <c r="F14" i="15"/>
  <c r="F11" i="15" s="1"/>
  <c r="E14" i="15"/>
  <c r="E11" i="15" s="1"/>
  <c r="I11" i="15" l="1"/>
  <c r="K29" i="15" l="1"/>
  <c r="S29" i="15" l="1"/>
  <c r="O29" i="15"/>
  <c r="L58" i="19" l="1"/>
  <c r="D58" i="19"/>
  <c r="J29" i="15" l="1"/>
  <c r="T29" i="15" l="1"/>
  <c r="R29" i="15"/>
  <c r="T24" i="15"/>
  <c r="S24" i="15"/>
  <c r="R24" i="15"/>
  <c r="T19" i="15"/>
  <c r="S19" i="15"/>
  <c r="R19" i="15"/>
  <c r="T11" i="15"/>
  <c r="S11" i="15"/>
  <c r="R11" i="15"/>
  <c r="P29" i="15"/>
  <c r="N29" i="15"/>
  <c r="P24" i="15"/>
  <c r="O24" i="15"/>
  <c r="N24" i="15"/>
  <c r="P19" i="15"/>
  <c r="O19" i="15"/>
  <c r="N19" i="15"/>
  <c r="P11" i="15"/>
  <c r="O11" i="15"/>
  <c r="N11" i="15"/>
  <c r="L31" i="19"/>
  <c r="L39" i="19" s="1"/>
  <c r="L30" i="19"/>
  <c r="L38" i="19" s="1"/>
  <c r="L19" i="19"/>
  <c r="H31" i="19"/>
  <c r="H39" i="19" s="1"/>
  <c r="H30" i="19"/>
  <c r="H38" i="19" s="1"/>
  <c r="H19" i="19"/>
  <c r="L66" i="19" l="1"/>
  <c r="L35" i="19"/>
  <c r="L45" i="19" s="1"/>
  <c r="H66" i="19"/>
  <c r="H35" i="19"/>
  <c r="H34" i="19"/>
  <c r="H42" i="19"/>
  <c r="L34" i="19"/>
  <c r="L42" i="19"/>
  <c r="J24" i="15"/>
  <c r="K24" i="15"/>
  <c r="J11" i="15"/>
  <c r="K11" i="15"/>
  <c r="J19" i="15"/>
  <c r="K19" i="15"/>
  <c r="I19" i="15"/>
  <c r="I24" i="15"/>
  <c r="I29" i="15"/>
  <c r="H45" i="19" l="1"/>
  <c r="H58" i="19"/>
  <c r="L44" i="19"/>
  <c r="L51" i="19"/>
  <c r="H44" i="19"/>
  <c r="H50" i="19"/>
  <c r="H53" i="19" s="1"/>
  <c r="D50" i="19"/>
  <c r="L50" i="19"/>
  <c r="L53" i="19" s="1"/>
  <c r="H51" i="19"/>
  <c r="L57" i="19"/>
  <c r="L60" i="19" s="1"/>
  <c r="G5" i="20" s="1"/>
  <c r="H57" i="19"/>
  <c r="D57" i="19"/>
  <c r="D19" i="19"/>
  <c r="D42" i="19" s="1"/>
  <c r="D30" i="19"/>
  <c r="D38" i="19" s="1"/>
  <c r="D31" i="19"/>
  <c r="D39" i="19" s="1"/>
  <c r="H60" i="19" l="1"/>
  <c r="F5" i="20" s="1"/>
  <c r="J35" i="15" s="1"/>
  <c r="K35" i="15"/>
  <c r="D60" i="19"/>
  <c r="E5" i="20" s="1"/>
  <c r="D66" i="19"/>
  <c r="D65" i="19" s="1"/>
  <c r="H65" i="19" s="1"/>
  <c r="H68" i="19" s="1"/>
  <c r="D34" i="19"/>
  <c r="D35" i="19"/>
  <c r="P35" i="15" l="1"/>
  <c r="P46" i="15" s="1"/>
  <c r="P48" i="15" s="1"/>
  <c r="G35" i="15"/>
  <c r="G46" i="15" s="1"/>
  <c r="J46" i="15"/>
  <c r="J48" i="15" s="1"/>
  <c r="F35" i="15"/>
  <c r="F46" i="15" s="1"/>
  <c r="K46" i="15"/>
  <c r="K48" i="15" s="1"/>
  <c r="T35" i="15"/>
  <c r="T46" i="15" s="1"/>
  <c r="T48" i="15" s="1"/>
  <c r="O35" i="15"/>
  <c r="O46" i="15" s="1"/>
  <c r="O48" i="15" s="1"/>
  <c r="S35" i="15"/>
  <c r="S46" i="15" s="1"/>
  <c r="S48" i="15" s="1"/>
  <c r="L65" i="19"/>
  <c r="L68" i="19" s="1"/>
  <c r="D44" i="19"/>
  <c r="D51" i="19"/>
  <c r="D53" i="19" s="1"/>
  <c r="D45" i="19"/>
  <c r="D68" i="19" s="1"/>
  <c r="L24" i="15"/>
  <c r="L29" i="15"/>
  <c r="L11" i="15"/>
  <c r="F48" i="15" l="1"/>
  <c r="F49" i="15"/>
  <c r="G48" i="15"/>
  <c r="G49" i="15"/>
  <c r="I35" i="15"/>
  <c r="E35" i="15" s="1"/>
  <c r="E46" i="15" s="1"/>
  <c r="E48" i="15" l="1"/>
  <c r="E49" i="15"/>
  <c r="I46" i="15"/>
  <c r="I48" i="15" s="1"/>
  <c r="R35" i="15"/>
  <c r="R46" i="15" s="1"/>
  <c r="R48" i="15" s="1"/>
  <c r="N35" i="15"/>
  <c r="N46" i="15" s="1"/>
  <c r="N48" i="15" s="1"/>
  <c r="R49" i="15" l="1"/>
  <c r="S49" i="15"/>
  <c r="T49" i="15"/>
  <c r="J49" i="15"/>
  <c r="K49" i="15"/>
  <c r="I49" i="15"/>
  <c r="O49" i="15"/>
  <c r="P49" i="15"/>
  <c r="N49" i="15"/>
</calcChain>
</file>

<file path=xl/sharedStrings.xml><?xml version="1.0" encoding="utf-8"?>
<sst xmlns="http://schemas.openxmlformats.org/spreadsheetml/2006/main" count="264" uniqueCount="96">
  <si>
    <t>Evaluation Criteria Breakdown</t>
  </si>
  <si>
    <t>Points</t>
  </si>
  <si>
    <t>Completeness of Response to RFP  (Pass/Fail)</t>
  </si>
  <si>
    <t xml:space="preserve">ALL required schedules, forms and informational items have been submitted. </t>
  </si>
  <si>
    <t>Pass/Fail</t>
  </si>
  <si>
    <t>0-10</t>
  </si>
  <si>
    <t>10 Points</t>
  </si>
  <si>
    <t>Cost points assigned on the specific component basis as reflected on the Official Price Sheet. The bid with lowest estimated cost of the overall system receives maximum points possible for this section. Remaining bids receive points in accordance with the following formula:</t>
  </si>
  <si>
    <t>(a/b)(c) = d</t>
  </si>
  <si>
    <t>a = lowest cost bid in dollars</t>
  </si>
  <si>
    <t>b = second (third, fourth, etc.) lowest cost bid</t>
  </si>
  <si>
    <t>d = number of points allocated to bid</t>
  </si>
  <si>
    <t>E. Cost</t>
  </si>
  <si>
    <t>B. Security, Compliance and Integration</t>
  </si>
  <si>
    <t>A. Functionality, Service and Support</t>
  </si>
  <si>
    <t>Wade Co. (Schneider Electric)</t>
  </si>
  <si>
    <t>Total</t>
  </si>
  <si>
    <t>Pass</t>
  </si>
  <si>
    <t>F. Cost</t>
  </si>
  <si>
    <t>100 Points</t>
  </si>
  <si>
    <t>30 Points</t>
  </si>
  <si>
    <t>0-30</t>
  </si>
  <si>
    <t>C. Respondent Implementation and Maintenance</t>
  </si>
  <si>
    <t>D. Respondent Qualification</t>
  </si>
  <si>
    <t>20 Points</t>
  </si>
  <si>
    <t>University of Arkansas - Fayetteville</t>
  </si>
  <si>
    <t xml:space="preserve">Utility Accounting and Energy Management Platform System </t>
  </si>
  <si>
    <t xml:space="preserve">University of Arkansas Facilities Management </t>
  </si>
  <si>
    <t>0-20</t>
  </si>
  <si>
    <t>c = maximum points for Cost category (30)</t>
  </si>
  <si>
    <r>
      <t>·</t>
    </r>
    <r>
      <rPr>
        <sz val="7"/>
        <color theme="1"/>
        <rFont val="Times New Roman"/>
        <family val="1"/>
      </rPr>
      <t xml:space="preserve">         </t>
    </r>
    <r>
      <rPr>
        <sz val="12"/>
        <color theme="1"/>
        <rFont val="Times New Roman"/>
        <family val="1"/>
      </rPr>
      <t>Quality and approach of functional modules.</t>
    </r>
  </si>
  <si>
    <r>
      <t>·</t>
    </r>
    <r>
      <rPr>
        <sz val="7"/>
        <color theme="1"/>
        <rFont val="Times New Roman"/>
        <family val="1"/>
      </rPr>
      <t xml:space="preserve">         </t>
    </r>
    <r>
      <rPr>
        <sz val="12"/>
        <color theme="1"/>
        <rFont val="Times New Roman"/>
        <family val="1"/>
      </rPr>
      <t>Adherence to University requirements.</t>
    </r>
  </si>
  <si>
    <r>
      <t>·</t>
    </r>
    <r>
      <rPr>
        <sz val="7"/>
        <color theme="1"/>
        <rFont val="Times New Roman"/>
        <family val="1"/>
      </rPr>
      <t xml:space="preserve">         </t>
    </r>
    <r>
      <rPr>
        <sz val="12"/>
        <color theme="1"/>
        <rFont val="Times New Roman"/>
        <family val="1"/>
      </rPr>
      <t>System Solution software features as related to this Proposal Section 13.1 Detailed Functional Description of System Solution.</t>
    </r>
  </si>
  <si>
    <r>
      <t>·</t>
    </r>
    <r>
      <rPr>
        <sz val="7"/>
        <color theme="1"/>
        <rFont val="Times New Roman"/>
        <family val="1"/>
      </rPr>
      <t xml:space="preserve">         </t>
    </r>
    <r>
      <rPr>
        <sz val="12"/>
        <color theme="1"/>
        <rFont val="Times New Roman"/>
        <family val="1"/>
      </rPr>
      <t>System Solution reliability and availability.</t>
    </r>
  </si>
  <si>
    <r>
      <t>·</t>
    </r>
    <r>
      <rPr>
        <sz val="7"/>
        <color theme="1"/>
        <rFont val="Times New Roman"/>
        <family val="1"/>
      </rPr>
      <t xml:space="preserve">         </t>
    </r>
    <r>
      <rPr>
        <sz val="12"/>
        <color theme="1"/>
        <rFont val="Times New Roman"/>
        <family val="1"/>
      </rPr>
      <t>Account management and customer service capabilities.</t>
    </r>
  </si>
  <si>
    <r>
      <t>·</t>
    </r>
    <r>
      <rPr>
        <sz val="7"/>
        <color theme="1"/>
        <rFont val="Times New Roman"/>
        <family val="1"/>
      </rPr>
      <t xml:space="preserve">         </t>
    </r>
    <r>
      <rPr>
        <sz val="12"/>
        <color theme="1"/>
        <rFont val="Times New Roman"/>
        <family val="1"/>
      </rPr>
      <t>Reports and metrics.</t>
    </r>
  </si>
  <si>
    <r>
      <t>·</t>
    </r>
    <r>
      <rPr>
        <sz val="7"/>
        <color theme="1"/>
        <rFont val="Times New Roman"/>
        <family val="1"/>
      </rPr>
      <t xml:space="preserve">         </t>
    </r>
    <r>
      <rPr>
        <sz val="12"/>
        <color theme="1"/>
        <rFont val="Times New Roman"/>
        <family val="1"/>
      </rPr>
      <t>Adherences to industry best practices.</t>
    </r>
  </si>
  <si>
    <r>
      <t>·</t>
    </r>
    <r>
      <rPr>
        <sz val="7"/>
        <color theme="1"/>
        <rFont val="Times New Roman"/>
        <family val="1"/>
      </rPr>
      <t xml:space="preserve">         </t>
    </r>
    <r>
      <rPr>
        <sz val="12"/>
        <color theme="1"/>
        <rFont val="Times New Roman"/>
        <family val="1"/>
      </rPr>
      <t>System security.</t>
    </r>
  </si>
  <si>
    <r>
      <t>·</t>
    </r>
    <r>
      <rPr>
        <sz val="7"/>
        <color theme="1"/>
        <rFont val="Times New Roman"/>
        <family val="1"/>
      </rPr>
      <t xml:space="preserve">         </t>
    </r>
    <r>
      <rPr>
        <sz val="12"/>
        <color theme="1"/>
        <rFont val="Times New Roman"/>
        <family val="1"/>
      </rPr>
      <t>Project staffing and organization.</t>
    </r>
  </si>
  <si>
    <r>
      <t>·</t>
    </r>
    <r>
      <rPr>
        <sz val="7"/>
        <color theme="1"/>
        <rFont val="Times New Roman"/>
        <family val="1"/>
      </rPr>
      <t xml:space="preserve">         </t>
    </r>
    <r>
      <rPr>
        <sz val="12"/>
        <color theme="1"/>
        <rFont val="Times New Roman"/>
        <family val="1"/>
      </rPr>
      <t>Project work plan and schedule.</t>
    </r>
  </si>
  <si>
    <r>
      <t>·</t>
    </r>
    <r>
      <rPr>
        <sz val="7"/>
        <color theme="1"/>
        <rFont val="Times New Roman"/>
        <family val="1"/>
      </rPr>
      <t xml:space="preserve">         </t>
    </r>
    <r>
      <rPr>
        <sz val="12"/>
        <color theme="1"/>
        <rFont val="Times New Roman"/>
        <family val="1"/>
      </rPr>
      <t>Software maintenance, updates and support.</t>
    </r>
  </si>
  <si>
    <r>
      <t>·</t>
    </r>
    <r>
      <rPr>
        <sz val="7"/>
        <rFont val="Times New Roman"/>
        <family val="1"/>
      </rPr>
      <t xml:space="preserve">         </t>
    </r>
    <r>
      <rPr>
        <sz val="12"/>
        <rFont val="Times New Roman"/>
        <family val="1"/>
      </rPr>
      <t>Profile of organization (company overview).</t>
    </r>
  </si>
  <si>
    <r>
      <t>·</t>
    </r>
    <r>
      <rPr>
        <sz val="7"/>
        <rFont val="Times New Roman"/>
        <family val="1"/>
      </rPr>
      <t xml:space="preserve">         </t>
    </r>
    <r>
      <rPr>
        <sz val="12"/>
        <rFont val="Times New Roman"/>
        <family val="1"/>
      </rPr>
      <t>Number of years in business.</t>
    </r>
  </si>
  <si>
    <r>
      <t>·</t>
    </r>
    <r>
      <rPr>
        <sz val="7"/>
        <rFont val="Times New Roman"/>
        <family val="1"/>
      </rPr>
      <t xml:space="preserve">         </t>
    </r>
    <r>
      <rPr>
        <sz val="12"/>
        <rFont val="Times New Roman"/>
        <family val="1"/>
      </rPr>
      <t>Description of similar engagements.</t>
    </r>
  </si>
  <si>
    <r>
      <t>·</t>
    </r>
    <r>
      <rPr>
        <sz val="7"/>
        <rFont val="Times New Roman"/>
        <family val="1"/>
      </rPr>
      <t xml:space="preserve">         </t>
    </r>
    <r>
      <rPr>
        <sz val="12"/>
        <rFont val="Times New Roman"/>
        <family val="1"/>
      </rPr>
      <t>Higher Education References</t>
    </r>
  </si>
  <si>
    <r>
      <t>·</t>
    </r>
    <r>
      <rPr>
        <sz val="7"/>
        <color theme="1"/>
        <rFont val="Times New Roman"/>
        <family val="1"/>
      </rPr>
      <t xml:space="preserve">         </t>
    </r>
    <r>
      <rPr>
        <sz val="12"/>
        <color theme="1"/>
        <rFont val="Times New Roman"/>
        <family val="1"/>
      </rPr>
      <t>Additional Items</t>
    </r>
  </si>
  <si>
    <t>Official Bid Price Sheet Summary Page Tab</t>
  </si>
  <si>
    <t>Respondent:</t>
  </si>
  <si>
    <t>(Enter Respondent's name above)</t>
  </si>
  <si>
    <t>(Do not enter numbers below.  All fields are calculated values.)</t>
  </si>
  <si>
    <t>Hardware, Software, etc. (Initial Effort)</t>
  </si>
  <si>
    <t>Hardware, Software , etc.</t>
  </si>
  <si>
    <t>Professional Services (Initial Effort)</t>
  </si>
  <si>
    <t>Professional Services</t>
  </si>
  <si>
    <t>Miscellaneous (Initial Effort)</t>
  </si>
  <si>
    <t>Miscellaneous</t>
  </si>
  <si>
    <t>Sub Total</t>
  </si>
  <si>
    <t>Sub Total (Initial Effort)</t>
  </si>
  <si>
    <t>Maintenance (Continuing Costs)</t>
  </si>
  <si>
    <t>Totals</t>
  </si>
  <si>
    <t>Maintenance Years One to Three (3 Years)</t>
  </si>
  <si>
    <t>Maintenance Years Four and Five (2 Years)</t>
  </si>
  <si>
    <t>Miscellaneous Recurring (Continuing Costs)</t>
  </si>
  <si>
    <t>Miscellaneous Recurring Years One to Three (3 Years)</t>
  </si>
  <si>
    <t>Miscellaneous Recurring Years Four and Five (2 Years)</t>
  </si>
  <si>
    <t>Sub Totals</t>
  </si>
  <si>
    <t>Sub Total  Years One to Three Continuing Costs (3 Years)</t>
  </si>
  <si>
    <t>Sub Total  Years Four and Five (2 Years)</t>
  </si>
  <si>
    <t xml:space="preserve">Grand Totals </t>
  </si>
  <si>
    <t>TOTAL Initial Effort  w/ Years One to Three Continuing Costs (3 Years)</t>
  </si>
  <si>
    <t>TOTAL Initial Effort  w/ Years One to Five Continuing Costs (5 Years)</t>
  </si>
  <si>
    <r>
      <t xml:space="preserve">University of Arkansas - Fayetteville
Utility Accounting and Energy Management Platform Systems
University of Arkansas Facilities Management
</t>
    </r>
    <r>
      <rPr>
        <b/>
        <sz val="9"/>
        <rFont val="Times New Roman"/>
        <family val="1"/>
      </rPr>
      <t>RFP No. R737086</t>
    </r>
    <r>
      <rPr>
        <b/>
        <sz val="9"/>
        <color rgb="FFFF0000"/>
        <rFont val="Times New Roman"/>
        <family val="1"/>
      </rPr>
      <t xml:space="preserve">
</t>
    </r>
    <r>
      <rPr>
        <b/>
        <sz val="9"/>
        <rFont val="Times New Roman"/>
        <family val="1"/>
      </rPr>
      <t>APPENDIX I Official Bid Price Sheet</t>
    </r>
    <r>
      <rPr>
        <b/>
        <sz val="9"/>
        <color theme="1"/>
        <rFont val="Times New Roman"/>
        <family val="1"/>
      </rPr>
      <t xml:space="preserve">
</t>
    </r>
  </si>
  <si>
    <r>
      <rPr>
        <b/>
        <sz val="9"/>
        <color theme="1"/>
        <rFont val="Times New Roman"/>
        <family val="1"/>
      </rPr>
      <t>Instructions:</t>
    </r>
    <r>
      <rPr>
        <sz val="9"/>
        <color theme="1"/>
        <rFont val="Times New Roman"/>
        <family val="1"/>
      </rPr>
      <t xml:space="preserve">  
Enter  Respondent's name </t>
    </r>
    <r>
      <rPr>
        <u/>
        <sz val="9"/>
        <color theme="1"/>
        <rFont val="Times New Roman"/>
        <family val="1"/>
      </rPr>
      <t>in the space below (yellow highlight)</t>
    </r>
    <r>
      <rPr>
        <sz val="9"/>
        <color theme="1"/>
        <rFont val="Times New Roman"/>
        <family val="1"/>
      </rPr>
      <t xml:space="preserve">. </t>
    </r>
    <r>
      <rPr>
        <b/>
        <sz val="9"/>
        <color theme="1"/>
        <rFont val="Times New Roman"/>
        <family val="1"/>
      </rPr>
      <t xml:space="preserve"> This tab is a summary sheet only that contains formulas and references to other tabs within this Official Bid Price Sheet workbook.</t>
    </r>
    <r>
      <rPr>
        <sz val="9"/>
        <color theme="1"/>
        <rFont val="Times New Roman"/>
        <family val="1"/>
      </rPr>
      <t xml:space="preserve">    The pricing is broken out into two (2) sections  which consist of the  </t>
    </r>
    <r>
      <rPr>
        <u/>
        <sz val="9"/>
        <color theme="1"/>
        <rFont val="Times New Roman"/>
        <family val="1"/>
      </rPr>
      <t>initial effort and subsequent continuing costs.</t>
    </r>
    <r>
      <rPr>
        <sz val="9"/>
        <color theme="1"/>
        <rFont val="Times New Roman"/>
        <family val="1"/>
      </rPr>
      <t xml:space="preserve">  The initial effort ends at installation and continuing costs start post installation.  Enter detailed pricing information for Respondent's System Solution,  including but not limited to, hardware, software, licenses, professional services, maintenance, and other miscellaneous items </t>
    </r>
    <r>
      <rPr>
        <u/>
        <sz val="9"/>
        <color theme="1"/>
        <rFont val="Times New Roman"/>
        <family val="1"/>
      </rPr>
      <t>in their respective tabs</t>
    </r>
    <r>
      <rPr>
        <sz val="9"/>
        <color theme="1"/>
        <rFont val="Times New Roman"/>
        <family val="1"/>
      </rPr>
      <t xml:space="preserve">.  All pricing is summarized below, but Respondents are advised to ensure that the totals represented are accurate.  </t>
    </r>
  </si>
  <si>
    <t xml:space="preserve">STARTUP </t>
  </si>
  <si>
    <t>ANNUALIZED 1-3 YEARS EXCL STARTUP</t>
  </si>
  <si>
    <t>ANNUALIZED 4-5 YEARS  EXCLUDING STARTUP</t>
  </si>
  <si>
    <t>ANNUALIZED 1-3 W STARTUP</t>
  </si>
  <si>
    <t>ANNUALIZED 1-5 W STARTUP</t>
  </si>
  <si>
    <r>
      <t>·</t>
    </r>
    <r>
      <rPr>
        <sz val="7"/>
        <color theme="1"/>
        <rFont val="Times New Roman"/>
        <family val="1"/>
      </rPr>
      <t xml:space="preserve">         </t>
    </r>
    <r>
      <rPr>
        <sz val="12"/>
        <color theme="1"/>
        <rFont val="Times New Roman"/>
        <family val="1"/>
      </rPr>
      <t xml:space="preserve">System integration capabilities.  </t>
    </r>
  </si>
  <si>
    <t xml:space="preserve">Proponenet 1 </t>
  </si>
  <si>
    <t>Proponent 2</t>
  </si>
  <si>
    <t>Proponent 3</t>
  </si>
  <si>
    <t>CALCULATIONS - Annual and Averages etc to be used to Score</t>
  </si>
  <si>
    <t>SCORING CALCULATIONS - Annual Average  5 year</t>
  </si>
  <si>
    <t>SCORING CALCULATIONS - Annual Average  5 year w/o startup</t>
  </si>
  <si>
    <t>SCORING CALCULATIONS - 5 year GRAND TOTAL</t>
  </si>
  <si>
    <t>SCORING CALCULATIONS - 3 year GRAND TOTAL</t>
  </si>
  <si>
    <t>Energy CAP</t>
  </si>
  <si>
    <t>Energy Hippo</t>
  </si>
  <si>
    <t>Source One</t>
  </si>
  <si>
    <t>RFP No. 737086</t>
  </si>
  <si>
    <t>Average</t>
  </si>
  <si>
    <t>Non-price scores</t>
  </si>
  <si>
    <t>Eval 1</t>
  </si>
  <si>
    <t>Eval 2</t>
  </si>
  <si>
    <t>Eval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</si>
</sst>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000_);\(#,##0.0000\)"/>
    <numFmt numFmtId="165" formatCode="0.0"/>
  </numFmts>
  <fonts count="34" x14ac:knownFonts="1">
    <font>
      <sz val="11"/>
      <color theme="1"/>
      <name val="Calibri"/>
      <family val="2"/>
      <scheme val="minor"/>
    </font>
    <font>
      <sz val="11"/>
      <color indexed="8"/>
      <name val="Calibri"/>
      <family val="2"/>
    </font>
    <font>
      <sz val="8"/>
      <name val="Calibri"/>
      <family val="2"/>
    </font>
    <font>
      <b/>
      <sz val="14"/>
      <color theme="1"/>
      <name val="Times New Roman"/>
      <family val="1"/>
    </font>
    <font>
      <sz val="12"/>
      <color theme="1"/>
      <name val="Calibri"/>
      <family val="2"/>
      <scheme val="minor"/>
    </font>
    <font>
      <b/>
      <sz val="11"/>
      <name val="Century Gothic"/>
      <family val="2"/>
    </font>
    <font>
      <sz val="11"/>
      <color rgb="FF006100"/>
      <name val="Calibri"/>
      <family val="2"/>
      <scheme val="minor"/>
    </font>
    <font>
      <sz val="11"/>
      <color theme="1"/>
      <name val="Times New Roman"/>
      <family val="1"/>
    </font>
    <font>
      <sz val="7"/>
      <color theme="1"/>
      <name val="Times New Roman"/>
      <family val="1"/>
    </font>
    <font>
      <sz val="12"/>
      <color theme="1"/>
      <name val="Times New Roman"/>
      <family val="1"/>
    </font>
    <font>
      <sz val="7"/>
      <name val="Times New Roman"/>
      <family val="1"/>
    </font>
    <font>
      <sz val="12"/>
      <name val="Times New Roman"/>
      <family val="1"/>
    </font>
    <font>
      <i/>
      <sz val="9"/>
      <color theme="1"/>
      <name val="Times New Roman"/>
      <family val="1"/>
    </font>
    <font>
      <sz val="11"/>
      <color indexed="8"/>
      <name val="Times New Roman"/>
      <family val="1"/>
    </font>
    <font>
      <b/>
      <sz val="14"/>
      <color indexed="8"/>
      <name val="Times New Roman"/>
      <family val="1"/>
    </font>
    <font>
      <b/>
      <sz val="11"/>
      <color indexed="8"/>
      <name val="Times New Roman"/>
      <family val="1"/>
    </font>
    <font>
      <b/>
      <sz val="12"/>
      <color indexed="8"/>
      <name val="Times New Roman"/>
      <family val="1"/>
    </font>
    <font>
      <b/>
      <sz val="11"/>
      <name val="Times New Roman"/>
      <family val="1"/>
    </font>
    <font>
      <b/>
      <sz val="12"/>
      <name val="Times New Roman"/>
      <family val="1"/>
    </font>
    <font>
      <sz val="11"/>
      <name val="Times New Roman"/>
      <family val="1"/>
    </font>
    <font>
      <sz val="11"/>
      <color rgb="FFFF0000"/>
      <name val="Times New Roman"/>
      <family val="1"/>
    </font>
    <font>
      <b/>
      <i/>
      <sz val="11"/>
      <name val="Times New Roman"/>
      <family val="1"/>
    </font>
    <font>
      <sz val="9"/>
      <color theme="1"/>
      <name val="Times New Roman"/>
      <family val="1"/>
    </font>
    <font>
      <b/>
      <sz val="9"/>
      <color theme="1"/>
      <name val="Times New Roman"/>
      <family val="1"/>
    </font>
    <font>
      <b/>
      <sz val="9"/>
      <name val="Times New Roman"/>
      <family val="1"/>
    </font>
    <font>
      <b/>
      <sz val="9"/>
      <color rgb="FFFF0000"/>
      <name val="Times New Roman"/>
      <family val="1"/>
    </font>
    <font>
      <u/>
      <sz val="9"/>
      <color theme="1"/>
      <name val="Times New Roman"/>
      <family val="1"/>
    </font>
    <font>
      <b/>
      <sz val="9"/>
      <color theme="1"/>
      <name val="Calibri"/>
      <family val="2"/>
      <scheme val="minor"/>
    </font>
    <font>
      <b/>
      <sz val="9"/>
      <color rgb="FF000000"/>
      <name val="Times New Roman"/>
      <family val="1"/>
    </font>
    <font>
      <sz val="9"/>
      <color rgb="FF006100"/>
      <name val="Calibri"/>
      <family val="2"/>
      <scheme val="minor"/>
    </font>
    <font>
      <b/>
      <sz val="9"/>
      <color rgb="FF006100"/>
      <name val="Calibri"/>
      <family val="2"/>
      <scheme val="minor"/>
    </font>
    <font>
      <sz val="11"/>
      <color rgb="FF9C0006"/>
      <name val="Calibri"/>
      <family val="2"/>
      <scheme val="minor"/>
    </font>
    <font>
      <sz val="11"/>
      <color rgb="FF9C5700"/>
      <name val="Calibri"/>
      <family val="2"/>
      <scheme val="minor"/>
    </font>
    <font>
      <b/>
      <sz val="11"/>
      <color rgb="FFFA7D00"/>
      <name val="Calibri"/>
      <family val="2"/>
      <scheme val="minor"/>
    </font>
  </fonts>
  <fills count="18">
    <fill>
      <patternFill patternType="none"/>
    </fill>
    <fill>
      <patternFill patternType="gray125"/>
    </fill>
    <fill>
      <patternFill patternType="solid">
        <fgColor theme="3" tint="0.79998168889431442"/>
        <bgColor indexed="64"/>
      </patternFill>
    </fill>
    <fill>
      <patternFill patternType="solid">
        <fgColor rgb="FFC5D9F1"/>
        <bgColor rgb="FF000000"/>
      </patternFill>
    </fill>
    <fill>
      <patternFill patternType="solid">
        <fgColor rgb="FFCCFFCC"/>
        <bgColor indexed="64"/>
      </patternFill>
    </fill>
    <fill>
      <patternFill patternType="solid">
        <fgColor theme="8" tint="0.59999389629810485"/>
        <bgColor rgb="FFFFFFFF"/>
      </patternFill>
    </fill>
    <fill>
      <patternFill patternType="solid">
        <fgColor rgb="FFC6EFCE"/>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0"/>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2"/>
        <bgColor indexed="64"/>
      </patternFill>
    </fill>
    <fill>
      <patternFill patternType="solid">
        <fgColor rgb="FFFFC7CE"/>
      </patternFill>
    </fill>
    <fill>
      <patternFill patternType="solid">
        <fgColor rgb="FFFFEB9C"/>
      </patternFill>
    </fill>
    <fill>
      <patternFill patternType="solid">
        <fgColor rgb="FFF2F2F2"/>
      </patternFill>
    </fill>
    <fill>
      <patternFill patternType="solid">
        <fgColor rgb="FFFFC000"/>
        <bgColor indexed="64"/>
      </patternFill>
    </fill>
  </fills>
  <borders count="60">
    <border>
      <left/>
      <right/>
      <top/>
      <bottom/>
      <diagonal/>
    </border>
    <border>
      <left/>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diagonal/>
    </border>
    <border>
      <left style="thin">
        <color indexed="64"/>
      </left>
      <right/>
      <top/>
      <bottom style="thin">
        <color indexed="64"/>
      </bottom>
      <diagonal/>
    </border>
    <border>
      <left style="medium">
        <color indexed="64"/>
      </left>
      <right/>
      <top/>
      <bottom style="medium">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style="thin">
        <color auto="1"/>
      </left>
      <right/>
      <top style="thin">
        <color auto="1"/>
      </top>
      <bottom style="thin">
        <color auto="1"/>
      </bottom>
      <diagonal/>
    </border>
    <border>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right/>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top style="thin">
        <color auto="1"/>
      </top>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s>
  <cellStyleXfs count="8">
    <xf numFmtId="0" fontId="0" fillId="0" borderId="0"/>
    <xf numFmtId="43" fontId="1" fillId="0" borderId="0" applyFont="0" applyFill="0" applyBorder="0" applyAlignment="0" applyProtection="0"/>
    <xf numFmtId="0" fontId="4" fillId="0" borderId="0"/>
    <xf numFmtId="0" fontId="6" fillId="6" borderId="0" applyNumberFormat="0" applyBorder="0" applyAlignment="0" applyProtection="0"/>
    <xf numFmtId="44" fontId="4" fillId="0" borderId="0" applyFont="0" applyFill="0" applyBorder="0" applyAlignment="0" applyProtection="0"/>
    <xf numFmtId="0" fontId="31" fillId="14" borderId="0" applyNumberFormat="0" applyBorder="0" applyAlignment="0" applyProtection="0"/>
    <xf numFmtId="0" fontId="32" fillId="15" borderId="0" applyNumberFormat="0" applyBorder="0" applyAlignment="0" applyProtection="0"/>
    <xf numFmtId="0" fontId="33" fillId="16" borderId="59" applyNumberFormat="0" applyAlignment="0" applyProtection="0"/>
  </cellStyleXfs>
  <cellXfs count="231">
    <xf numFmtId="0" fontId="0" fillId="0" borderId="0" xfId="0"/>
    <xf numFmtId="49" fontId="3" fillId="0" borderId="0" xfId="0" applyNumberFormat="1" applyFont="1" applyAlignment="1">
      <alignment horizontal="left"/>
    </xf>
    <xf numFmtId="49" fontId="3" fillId="0" borderId="0" xfId="0" applyNumberFormat="1" applyFont="1" applyBorder="1" applyAlignment="1">
      <alignment horizontal="left"/>
    </xf>
    <xf numFmtId="0" fontId="13" fillId="0" borderId="0" xfId="0" applyFont="1" applyAlignment="1" applyProtection="1">
      <alignment horizontal="center" wrapText="1"/>
      <protection locked="0"/>
    </xf>
    <xf numFmtId="0" fontId="13" fillId="0" borderId="0" xfId="0" applyFont="1" applyFill="1" applyAlignment="1" applyProtection="1">
      <alignment horizontal="center"/>
      <protection locked="0"/>
    </xf>
    <xf numFmtId="0" fontId="13" fillId="0" borderId="0" xfId="0" applyFont="1" applyFill="1" applyProtection="1">
      <protection locked="0"/>
    </xf>
    <xf numFmtId="0" fontId="13" fillId="0" borderId="0" xfId="0" applyFont="1"/>
    <xf numFmtId="0" fontId="13" fillId="0" borderId="0" xfId="0" applyFont="1" applyAlignment="1" applyProtection="1">
      <alignment wrapText="1"/>
      <protection locked="0"/>
    </xf>
    <xf numFmtId="0" fontId="14" fillId="0" borderId="0" xfId="0" applyFont="1" applyBorder="1" applyAlignment="1" applyProtection="1">
      <alignment horizontal="left"/>
      <protection locked="0"/>
    </xf>
    <xf numFmtId="0" fontId="13" fillId="0" borderId="0" xfId="0" applyFont="1" applyFill="1" applyBorder="1" applyAlignment="1" applyProtection="1">
      <alignment horizontal="center"/>
      <protection locked="0"/>
    </xf>
    <xf numFmtId="0" fontId="13" fillId="0" borderId="0" xfId="0" applyFont="1" applyBorder="1" applyAlignment="1" applyProtection="1">
      <alignment wrapText="1"/>
      <protection locked="0"/>
    </xf>
    <xf numFmtId="0" fontId="13" fillId="0" borderId="0" xfId="0" applyFont="1" applyBorder="1" applyProtection="1">
      <protection locked="0"/>
    </xf>
    <xf numFmtId="0" fontId="13" fillId="0" borderId="0" xfId="0" applyFont="1" applyFill="1" applyBorder="1" applyProtection="1">
      <protection locked="0"/>
    </xf>
    <xf numFmtId="0" fontId="13" fillId="0" borderId="0" xfId="0" applyFont="1" applyFill="1" applyBorder="1" applyAlignment="1" applyProtection="1">
      <alignment wrapText="1"/>
      <protection locked="0"/>
    </xf>
    <xf numFmtId="0" fontId="16" fillId="2" borderId="3" xfId="0" applyFont="1" applyFill="1" applyBorder="1" applyAlignment="1" applyProtection="1">
      <protection locked="0"/>
    </xf>
    <xf numFmtId="0" fontId="15" fillId="2" borderId="4" xfId="0" applyFont="1" applyFill="1" applyBorder="1" applyAlignment="1" applyProtection="1">
      <alignment horizontal="right"/>
      <protection locked="0"/>
    </xf>
    <xf numFmtId="0" fontId="13" fillId="2" borderId="12" xfId="0" applyFont="1" applyFill="1" applyBorder="1" applyProtection="1">
      <protection locked="0"/>
    </xf>
    <xf numFmtId="0" fontId="13" fillId="2" borderId="13" xfId="0" applyFont="1" applyFill="1" applyBorder="1" applyProtection="1">
      <protection locked="0"/>
    </xf>
    <xf numFmtId="0" fontId="15" fillId="0" borderId="2" xfId="0" applyFont="1" applyFill="1" applyBorder="1" applyAlignment="1" applyProtection="1">
      <alignment horizontal="left" vertical="top" wrapText="1"/>
      <protection locked="0"/>
    </xf>
    <xf numFmtId="0" fontId="17" fillId="0" borderId="6" xfId="0" applyFont="1" applyBorder="1" applyAlignment="1" applyProtection="1">
      <alignment horizontal="center" vertical="top" wrapText="1"/>
      <protection locked="0"/>
    </xf>
    <xf numFmtId="0" fontId="13" fillId="4" borderId="9" xfId="0" applyFont="1" applyFill="1" applyBorder="1" applyAlignment="1" applyProtection="1">
      <alignment horizontal="center"/>
      <protection locked="0"/>
    </xf>
    <xf numFmtId="0" fontId="17" fillId="2" borderId="7" xfId="0" applyFont="1" applyFill="1" applyBorder="1" applyAlignment="1" applyProtection="1">
      <alignment horizontal="center"/>
      <protection locked="0"/>
    </xf>
    <xf numFmtId="0" fontId="17" fillId="0" borderId="9" xfId="0" applyFont="1" applyBorder="1" applyAlignment="1" applyProtection="1">
      <alignment horizontal="center" vertical="top" wrapText="1"/>
      <protection locked="0"/>
    </xf>
    <xf numFmtId="0" fontId="13" fillId="4" borderId="9" xfId="0" applyFont="1" applyFill="1" applyBorder="1" applyProtection="1">
      <protection locked="0"/>
    </xf>
    <xf numFmtId="0" fontId="17" fillId="3" borderId="7" xfId="0" applyFont="1" applyFill="1" applyBorder="1" applyAlignment="1" applyProtection="1">
      <alignment horizontal="center"/>
      <protection locked="0"/>
    </xf>
    <xf numFmtId="0" fontId="19" fillId="4" borderId="16" xfId="0" applyFont="1" applyFill="1" applyBorder="1" applyProtection="1">
      <protection locked="0"/>
    </xf>
    <xf numFmtId="0" fontId="17" fillId="0" borderId="10" xfId="0" applyFont="1" applyBorder="1" applyAlignment="1" applyProtection="1">
      <alignment horizontal="center" vertical="top" wrapText="1"/>
      <protection locked="0"/>
    </xf>
    <xf numFmtId="0" fontId="17" fillId="0" borderId="15" xfId="0" applyFont="1" applyBorder="1" applyAlignment="1" applyProtection="1">
      <alignment horizontal="center" vertical="top" wrapText="1"/>
      <protection locked="0"/>
    </xf>
    <xf numFmtId="0" fontId="13" fillId="4" borderId="19" xfId="0" applyFont="1" applyFill="1" applyBorder="1" applyProtection="1">
      <protection locked="0"/>
    </xf>
    <xf numFmtId="0" fontId="20" fillId="0" borderId="0" xfId="0" applyFont="1"/>
    <xf numFmtId="0" fontId="17" fillId="0" borderId="6" xfId="0" applyFont="1" applyFill="1" applyBorder="1" applyAlignment="1" applyProtection="1">
      <alignment horizontal="center" vertical="top" wrapText="1"/>
      <protection locked="0"/>
    </xf>
    <xf numFmtId="0" fontId="17" fillId="0" borderId="9" xfId="0" applyFont="1" applyFill="1" applyBorder="1" applyAlignment="1" applyProtection="1">
      <alignment horizontal="center" vertical="top" wrapText="1"/>
      <protection locked="0"/>
    </xf>
    <xf numFmtId="0" fontId="17" fillId="0" borderId="5" xfId="0" applyFont="1" applyBorder="1" applyAlignment="1" applyProtection="1">
      <alignment horizontal="center" vertical="top" wrapText="1"/>
      <protection locked="0"/>
    </xf>
    <xf numFmtId="0" fontId="13" fillId="0" borderId="0" xfId="0" applyFont="1" applyBorder="1" applyAlignment="1" applyProtection="1">
      <alignment vertical="top" wrapText="1"/>
      <protection locked="0"/>
    </xf>
    <xf numFmtId="0" fontId="13" fillId="4" borderId="20" xfId="0" applyFont="1" applyFill="1" applyBorder="1" applyProtection="1">
      <protection locked="0"/>
    </xf>
    <xf numFmtId="0" fontId="17" fillId="0" borderId="2" xfId="0" applyFont="1" applyBorder="1" applyAlignment="1" applyProtection="1">
      <alignment horizontal="center" vertical="top" wrapText="1"/>
      <protection locked="0"/>
    </xf>
    <xf numFmtId="0" fontId="13" fillId="4" borderId="16" xfId="0" applyFont="1" applyFill="1" applyBorder="1" applyProtection="1">
      <protection locked="0"/>
    </xf>
    <xf numFmtId="0" fontId="17" fillId="0" borderId="17" xfId="0" applyFont="1" applyBorder="1" applyAlignment="1" applyProtection="1">
      <alignment horizontal="center" vertical="top" wrapText="1"/>
      <protection locked="0"/>
    </xf>
    <xf numFmtId="0" fontId="13" fillId="4" borderId="0" xfId="0" applyFont="1" applyFill="1" applyBorder="1" applyProtection="1">
      <protection locked="0"/>
    </xf>
    <xf numFmtId="0" fontId="21" fillId="2" borderId="0" xfId="0" applyFont="1" applyFill="1"/>
    <xf numFmtId="0" fontId="19" fillId="2" borderId="0" xfId="0" applyFont="1" applyFill="1"/>
    <xf numFmtId="0" fontId="13" fillId="0" borderId="0" xfId="0" applyFont="1" applyProtection="1">
      <protection locked="0"/>
    </xf>
    <xf numFmtId="0" fontId="15" fillId="0" borderId="0" xfId="0" applyFont="1" applyAlignment="1" applyProtection="1">
      <alignment wrapText="1"/>
      <protection locked="0"/>
    </xf>
    <xf numFmtId="0" fontId="13" fillId="0" borderId="11" xfId="0" applyFont="1" applyBorder="1" applyProtection="1">
      <protection locked="0"/>
    </xf>
    <xf numFmtId="0" fontId="13" fillId="0" borderId="11" xfId="0" applyFont="1" applyFill="1" applyBorder="1" applyProtection="1">
      <protection locked="0"/>
    </xf>
    <xf numFmtId="0" fontId="12" fillId="0" borderId="18" xfId="2" applyFont="1" applyBorder="1"/>
    <xf numFmtId="0" fontId="22" fillId="0" borderId="0" xfId="2" applyFont="1"/>
    <xf numFmtId="49" fontId="23" fillId="7" borderId="50" xfId="2" applyNumberFormat="1" applyFont="1" applyFill="1" applyBorder="1"/>
    <xf numFmtId="49" fontId="12" fillId="7" borderId="34" xfId="2" applyNumberFormat="1" applyFont="1" applyFill="1" applyBorder="1"/>
    <xf numFmtId="49" fontId="12" fillId="7" borderId="35" xfId="2" applyNumberFormat="1" applyFont="1" applyFill="1" applyBorder="1"/>
    <xf numFmtId="49" fontId="12" fillId="0" borderId="0" xfId="2" applyNumberFormat="1" applyFont="1"/>
    <xf numFmtId="0" fontId="22" fillId="0" borderId="31" xfId="2" applyFont="1" applyBorder="1"/>
    <xf numFmtId="0" fontId="22" fillId="0" borderId="0" xfId="2" applyFont="1" applyBorder="1"/>
    <xf numFmtId="0" fontId="22" fillId="0" borderId="32" xfId="2" applyFont="1" applyBorder="1"/>
    <xf numFmtId="0" fontId="23" fillId="0" borderId="31" xfId="2" applyFont="1" applyBorder="1"/>
    <xf numFmtId="0" fontId="22" fillId="0" borderId="47" xfId="2" applyFont="1" applyBorder="1"/>
    <xf numFmtId="0" fontId="22" fillId="0" borderId="51" xfId="2" applyFont="1" applyBorder="1"/>
    <xf numFmtId="0" fontId="23" fillId="0" borderId="36" xfId="2" applyFont="1" applyBorder="1" applyAlignment="1">
      <alignment horizontal="center" wrapText="1"/>
    </xf>
    <xf numFmtId="0" fontId="23" fillId="0" borderId="11" xfId="2" applyFont="1" applyBorder="1" applyAlignment="1">
      <alignment horizontal="center" wrapText="1"/>
    </xf>
    <xf numFmtId="0" fontId="23" fillId="0" borderId="37" xfId="2" applyFont="1" applyBorder="1" applyAlignment="1">
      <alignment horizontal="center" wrapText="1"/>
    </xf>
    <xf numFmtId="0" fontId="22" fillId="0" borderId="38" xfId="2" applyFont="1" applyBorder="1" applyAlignment="1">
      <alignment horizontal="left"/>
    </xf>
    <xf numFmtId="49" fontId="22" fillId="10" borderId="8" xfId="2" applyNumberFormat="1" applyFont="1" applyFill="1" applyBorder="1"/>
    <xf numFmtId="44" fontId="22" fillId="0" borderId="39" xfId="4" applyFont="1" applyBorder="1"/>
    <xf numFmtId="0" fontId="22" fillId="0" borderId="29" xfId="2" applyFont="1" applyBorder="1"/>
    <xf numFmtId="0" fontId="23" fillId="0" borderId="1" xfId="2" applyFont="1" applyBorder="1" applyAlignment="1">
      <alignment horizontal="left"/>
    </xf>
    <xf numFmtId="44" fontId="23" fillId="0" borderId="39" xfId="4" applyFont="1" applyBorder="1" applyAlignment="1">
      <alignment horizontal="center"/>
    </xf>
    <xf numFmtId="0" fontId="22" fillId="0" borderId="38" xfId="2" applyFont="1" applyBorder="1" applyAlignment="1">
      <alignment horizontal="left"/>
    </xf>
    <xf numFmtId="0" fontId="22" fillId="11" borderId="40" xfId="2" applyFont="1" applyFill="1" applyBorder="1" applyAlignment="1">
      <alignment horizontal="left"/>
    </xf>
    <xf numFmtId="0" fontId="22" fillId="11" borderId="41" xfId="2" applyFont="1" applyFill="1" applyBorder="1" applyAlignment="1">
      <alignment horizontal="left"/>
    </xf>
    <xf numFmtId="44" fontId="23" fillId="11" borderId="42" xfId="4" applyFont="1" applyFill="1" applyBorder="1" applyAlignment="1">
      <alignment horizontal="center"/>
    </xf>
    <xf numFmtId="44" fontId="23" fillId="11" borderId="45" xfId="4" applyFont="1" applyFill="1" applyBorder="1" applyAlignment="1">
      <alignment horizontal="center"/>
    </xf>
    <xf numFmtId="0" fontId="28" fillId="0" borderId="36" xfId="2" applyFont="1" applyBorder="1" applyAlignment="1">
      <alignment horizontal="left" vertical="center"/>
    </xf>
    <xf numFmtId="0" fontId="28" fillId="0" borderId="11" xfId="2" applyFont="1" applyBorder="1" applyAlignment="1">
      <alignment horizontal="left" vertical="center"/>
    </xf>
    <xf numFmtId="0" fontId="28" fillId="0" borderId="37" xfId="2" applyFont="1" applyBorder="1" applyAlignment="1">
      <alignment horizontal="left" vertical="center"/>
    </xf>
    <xf numFmtId="0" fontId="22" fillId="7" borderId="40" xfId="2" applyFont="1" applyFill="1" applyBorder="1" applyAlignment="1">
      <alignment horizontal="left"/>
    </xf>
    <xf numFmtId="0" fontId="22" fillId="7" borderId="41" xfId="2" applyFont="1" applyFill="1" applyBorder="1" applyAlignment="1">
      <alignment horizontal="left"/>
    </xf>
    <xf numFmtId="44" fontId="23" fillId="7" borderId="42" xfId="4" applyFont="1" applyFill="1" applyBorder="1" applyAlignment="1">
      <alignment horizontal="center"/>
    </xf>
    <xf numFmtId="44" fontId="23" fillId="7" borderId="39" xfId="4" applyFont="1" applyFill="1" applyBorder="1" applyAlignment="1">
      <alignment horizontal="center"/>
    </xf>
    <xf numFmtId="44" fontId="23" fillId="7" borderId="45" xfId="4" applyFont="1" applyFill="1" applyBorder="1" applyAlignment="1">
      <alignment horizontal="center"/>
    </xf>
    <xf numFmtId="0" fontId="22" fillId="0" borderId="29" xfId="2" applyFont="1" applyBorder="1" applyAlignment="1">
      <alignment horizontal="left"/>
    </xf>
    <xf numFmtId="0" fontId="22" fillId="0" borderId="1" xfId="2" applyFont="1" applyBorder="1" applyAlignment="1">
      <alignment horizontal="left"/>
    </xf>
    <xf numFmtId="44" fontId="22" fillId="0" borderId="30" xfId="4" applyFont="1" applyBorder="1"/>
    <xf numFmtId="0" fontId="23" fillId="13" borderId="29" xfId="2" applyFont="1" applyFill="1" applyBorder="1"/>
    <xf numFmtId="0" fontId="23" fillId="13" borderId="1" xfId="2" applyFont="1" applyFill="1" applyBorder="1"/>
    <xf numFmtId="44" fontId="23" fillId="13" borderId="39" xfId="4" applyFont="1" applyFill="1" applyBorder="1"/>
    <xf numFmtId="0" fontId="23" fillId="13" borderId="43" xfId="2" applyFont="1" applyFill="1" applyBorder="1"/>
    <xf numFmtId="0" fontId="23" fillId="13" borderId="44" xfId="2" applyFont="1" applyFill="1" applyBorder="1"/>
    <xf numFmtId="44" fontId="23" fillId="13" borderId="48" xfId="4" applyFont="1" applyFill="1" applyBorder="1"/>
    <xf numFmtId="0" fontId="29" fillId="6" borderId="0" xfId="3" applyFont="1"/>
    <xf numFmtId="44" fontId="22" fillId="0" borderId="0" xfId="2" applyNumberFormat="1" applyFont="1"/>
    <xf numFmtId="0" fontId="30" fillId="6" borderId="0" xfId="3" applyFont="1"/>
    <xf numFmtId="0" fontId="13" fillId="0" borderId="0" xfId="0" applyNumberFormat="1" applyFont="1" applyBorder="1" applyAlignment="1" applyProtection="1">
      <alignment vertical="top"/>
      <protection locked="0"/>
    </xf>
    <xf numFmtId="37" fontId="23" fillId="0" borderId="0" xfId="2" applyNumberFormat="1" applyFont="1" applyBorder="1"/>
    <xf numFmtId="37" fontId="13" fillId="2" borderId="3" xfId="0" applyNumberFormat="1" applyFont="1" applyFill="1" applyBorder="1" applyProtection="1">
      <protection locked="0"/>
    </xf>
    <xf numFmtId="37" fontId="13" fillId="2" borderId="12" xfId="0" applyNumberFormat="1" applyFont="1" applyFill="1" applyBorder="1" applyProtection="1">
      <protection locked="0"/>
    </xf>
    <xf numFmtId="1" fontId="13" fillId="4" borderId="6" xfId="0" applyNumberFormat="1" applyFont="1" applyFill="1" applyBorder="1" applyProtection="1">
      <protection locked="0"/>
    </xf>
    <xf numFmtId="1" fontId="13" fillId="4" borderId="20" xfId="0" applyNumberFormat="1" applyFont="1" applyFill="1" applyBorder="1" applyProtection="1">
      <protection locked="0"/>
    </xf>
    <xf numFmtId="1" fontId="13" fillId="4" borderId="16" xfId="0" applyNumberFormat="1" applyFont="1" applyFill="1" applyBorder="1" applyProtection="1">
      <protection locked="0"/>
    </xf>
    <xf numFmtId="1" fontId="13" fillId="4" borderId="19" xfId="0" applyNumberFormat="1" applyFont="1" applyFill="1" applyBorder="1" applyProtection="1">
      <protection locked="0"/>
    </xf>
    <xf numFmtId="1" fontId="13" fillId="2" borderId="3" xfId="0" applyNumberFormat="1" applyFont="1" applyFill="1" applyBorder="1" applyProtection="1">
      <protection locked="0"/>
    </xf>
    <xf numFmtId="0" fontId="16" fillId="0" borderId="52" xfId="0" applyFont="1" applyFill="1" applyBorder="1" applyAlignment="1" applyProtection="1">
      <alignment horizontal="left" vertical="top" wrapText="1"/>
      <protection locked="0"/>
    </xf>
    <xf numFmtId="0" fontId="16" fillId="0" borderId="2" xfId="0" applyFont="1" applyFill="1" applyBorder="1" applyAlignment="1" applyProtection="1">
      <alignment horizontal="left" vertical="top" wrapText="1"/>
      <protection locked="0"/>
    </xf>
    <xf numFmtId="0" fontId="18" fillId="0" borderId="21" xfId="0" applyFont="1" applyFill="1" applyBorder="1" applyAlignment="1" applyProtection="1">
      <alignment vertical="top" wrapText="1"/>
      <protection locked="0"/>
    </xf>
    <xf numFmtId="0" fontId="18" fillId="0" borderId="17" xfId="0" applyFont="1" applyFill="1" applyBorder="1" applyAlignment="1" applyProtection="1">
      <alignment vertical="top" wrapText="1"/>
      <protection locked="0"/>
    </xf>
    <xf numFmtId="0" fontId="18" fillId="0" borderId="15" xfId="0" applyFont="1" applyFill="1" applyBorder="1" applyAlignment="1" applyProtection="1">
      <alignment vertical="top" wrapText="1"/>
      <protection locked="0"/>
    </xf>
    <xf numFmtId="0" fontId="16" fillId="0" borderId="17" xfId="0" applyFont="1" applyFill="1" applyBorder="1" applyAlignment="1" applyProtection="1">
      <alignment vertical="top" wrapText="1"/>
      <protection locked="0"/>
    </xf>
    <xf numFmtId="0" fontId="16" fillId="0" borderId="2" xfId="0" applyFont="1" applyFill="1" applyBorder="1" applyAlignment="1" applyProtection="1">
      <alignment vertical="top" wrapText="1"/>
      <protection locked="0"/>
    </xf>
    <xf numFmtId="0" fontId="16" fillId="0" borderId="52" xfId="0" applyFont="1" applyFill="1" applyBorder="1" applyAlignment="1" applyProtection="1">
      <alignment vertical="top" wrapText="1"/>
      <protection locked="0"/>
    </xf>
    <xf numFmtId="0" fontId="16" fillId="0" borderId="15" xfId="0" applyFont="1" applyFill="1" applyBorder="1" applyAlignment="1" applyProtection="1">
      <alignment vertical="top" wrapText="1"/>
      <protection locked="0"/>
    </xf>
    <xf numFmtId="0" fontId="17" fillId="0" borderId="33" xfId="0" applyFont="1" applyFill="1" applyBorder="1" applyAlignment="1" applyProtection="1">
      <alignment horizontal="left" vertical="top" wrapText="1"/>
      <protection locked="0"/>
    </xf>
    <xf numFmtId="0" fontId="17" fillId="0" borderId="17" xfId="0" applyFont="1" applyFill="1" applyBorder="1" applyAlignment="1" applyProtection="1">
      <alignment horizontal="left" vertical="top" wrapText="1"/>
      <protection locked="0"/>
    </xf>
    <xf numFmtId="0" fontId="16" fillId="0" borderId="17" xfId="0" applyFont="1" applyFill="1" applyBorder="1" applyAlignment="1" applyProtection="1">
      <alignment horizontal="left" vertical="top" wrapText="1"/>
      <protection locked="0"/>
    </xf>
    <xf numFmtId="0" fontId="16" fillId="0" borderId="53" xfId="0" applyFont="1" applyFill="1" applyBorder="1" applyAlignment="1" applyProtection="1">
      <alignment vertical="top" wrapText="1"/>
      <protection locked="0"/>
    </xf>
    <xf numFmtId="0" fontId="15" fillId="0" borderId="54" xfId="0" applyFont="1" applyBorder="1" applyAlignment="1">
      <alignment horizontal="center" wrapText="1"/>
    </xf>
    <xf numFmtId="0" fontId="13" fillId="4" borderId="16" xfId="0" applyFont="1" applyFill="1" applyBorder="1" applyAlignment="1" applyProtection="1">
      <alignment horizontal="center"/>
      <protection locked="0"/>
    </xf>
    <xf numFmtId="0" fontId="13" fillId="2" borderId="47" xfId="0" applyFont="1" applyFill="1" applyBorder="1" applyProtection="1">
      <protection locked="0"/>
    </xf>
    <xf numFmtId="0" fontId="15" fillId="2" borderId="14" xfId="0" applyFont="1" applyFill="1" applyBorder="1" applyAlignment="1" applyProtection="1">
      <alignment horizontal="right"/>
      <protection locked="0"/>
    </xf>
    <xf numFmtId="0" fontId="13" fillId="0" borderId="55" xfId="0" applyFont="1" applyBorder="1" applyAlignment="1" applyProtection="1">
      <alignment vertical="top" wrapText="1"/>
      <protection locked="0"/>
    </xf>
    <xf numFmtId="0" fontId="13" fillId="4" borderId="56" xfId="0" applyFont="1" applyFill="1" applyBorder="1" applyAlignment="1" applyProtection="1">
      <alignment horizontal="center"/>
      <protection locked="0"/>
    </xf>
    <xf numFmtId="0" fontId="15" fillId="2" borderId="14" xfId="0" applyFont="1" applyFill="1" applyBorder="1" applyProtection="1">
      <protection locked="0"/>
    </xf>
    <xf numFmtId="0" fontId="9" fillId="0" borderId="31" xfId="0" applyFont="1" applyBorder="1" applyAlignment="1">
      <alignment horizontal="left" vertical="center"/>
    </xf>
    <xf numFmtId="0" fontId="13" fillId="4" borderId="56" xfId="0" applyFont="1" applyFill="1" applyBorder="1" applyProtection="1">
      <protection locked="0"/>
    </xf>
    <xf numFmtId="0" fontId="9" fillId="0" borderId="31" xfId="0" applyFont="1" applyBorder="1" applyAlignment="1">
      <alignment horizontal="left" vertical="center" wrapText="1"/>
    </xf>
    <xf numFmtId="0" fontId="13" fillId="2" borderId="14" xfId="0" applyFont="1" applyFill="1" applyBorder="1" applyAlignment="1" applyProtection="1">
      <alignment wrapText="1"/>
      <protection locked="0"/>
    </xf>
    <xf numFmtId="0" fontId="11" fillId="0" borderId="31" xfId="0" applyFont="1" applyBorder="1" applyAlignment="1">
      <alignment horizontal="justify" vertical="center"/>
    </xf>
    <xf numFmtId="37" fontId="13" fillId="2" borderId="13" xfId="0" applyNumberFormat="1" applyFont="1" applyFill="1" applyBorder="1" applyProtection="1">
      <protection locked="0"/>
    </xf>
    <xf numFmtId="0" fontId="13" fillId="0" borderId="31" xfId="0" applyFont="1" applyBorder="1" applyAlignment="1" applyProtection="1">
      <alignment vertical="top" wrapText="1"/>
      <protection locked="0"/>
    </xf>
    <xf numFmtId="1" fontId="13" fillId="4" borderId="54" xfId="0" applyNumberFormat="1" applyFont="1" applyFill="1" applyBorder="1" applyProtection="1">
      <protection locked="0"/>
    </xf>
    <xf numFmtId="1" fontId="13" fillId="4" borderId="32" xfId="0" applyNumberFormat="1" applyFont="1" applyFill="1" applyBorder="1" applyProtection="1">
      <protection locked="0"/>
    </xf>
    <xf numFmtId="0" fontId="13" fillId="0" borderId="36" xfId="0" applyFont="1" applyBorder="1" applyAlignment="1" applyProtection="1">
      <alignment vertical="top" wrapText="1"/>
      <protection locked="0"/>
    </xf>
    <xf numFmtId="1" fontId="13" fillId="4" borderId="37" xfId="0" applyNumberFormat="1" applyFont="1" applyFill="1" applyBorder="1" applyProtection="1">
      <protection locked="0"/>
    </xf>
    <xf numFmtId="0" fontId="15" fillId="2" borderId="14" xfId="0" applyFont="1" applyFill="1" applyBorder="1" applyAlignment="1" applyProtection="1">
      <alignment wrapText="1"/>
      <protection locked="0"/>
    </xf>
    <xf numFmtId="1" fontId="13" fillId="2" borderId="49" xfId="0" applyNumberFormat="1" applyFont="1" applyFill="1" applyBorder="1" applyProtection="1">
      <protection locked="0"/>
    </xf>
    <xf numFmtId="0" fontId="7" fillId="0" borderId="26" xfId="0" applyFont="1" applyFill="1" applyBorder="1" applyAlignment="1">
      <alignment horizontal="left" vertical="center"/>
    </xf>
    <xf numFmtId="0" fontId="13" fillId="0" borderId="27" xfId="0" applyFont="1" applyBorder="1" applyProtection="1">
      <protection locked="0"/>
    </xf>
    <xf numFmtId="0" fontId="13" fillId="0" borderId="27" xfId="0" applyFont="1" applyFill="1" applyBorder="1" applyProtection="1">
      <protection locked="0"/>
    </xf>
    <xf numFmtId="0" fontId="13" fillId="0" borderId="28" xfId="0" applyFont="1" applyFill="1" applyBorder="1" applyProtection="1">
      <protection locked="0"/>
    </xf>
    <xf numFmtId="0" fontId="13" fillId="0" borderId="29" xfId="0" applyFont="1" applyBorder="1" applyAlignment="1">
      <alignment vertical="top"/>
    </xf>
    <xf numFmtId="0" fontId="13" fillId="0" borderId="37" xfId="0" applyFont="1" applyFill="1" applyBorder="1" applyProtection="1">
      <protection locked="0"/>
    </xf>
    <xf numFmtId="0" fontId="7" fillId="0" borderId="29" xfId="0" applyFont="1" applyFill="1" applyBorder="1" applyAlignment="1">
      <alignment horizontal="left" vertical="center"/>
    </xf>
    <xf numFmtId="0" fontId="7" fillId="0" borderId="29" xfId="0" applyFont="1" applyBorder="1" applyAlignment="1">
      <alignment horizontal="left" vertical="center"/>
    </xf>
    <xf numFmtId="0" fontId="13" fillId="0" borderId="29" xfId="0" applyFont="1" applyFill="1" applyBorder="1" applyAlignment="1">
      <alignment vertical="top"/>
    </xf>
    <xf numFmtId="0" fontId="13" fillId="0" borderId="43" xfId="0" applyFont="1" applyFill="1" applyBorder="1" applyAlignment="1">
      <alignment vertical="top"/>
    </xf>
    <xf numFmtId="0" fontId="13" fillId="0" borderId="47" xfId="0" applyFont="1" applyBorder="1" applyProtection="1">
      <protection locked="0"/>
    </xf>
    <xf numFmtId="0" fontId="13" fillId="0" borderId="47" xfId="0" applyFont="1" applyFill="1" applyBorder="1" applyProtection="1">
      <protection locked="0"/>
    </xf>
    <xf numFmtId="0" fontId="13" fillId="0" borderId="51" xfId="0" applyFont="1" applyFill="1" applyBorder="1" applyProtection="1">
      <protection locked="0"/>
    </xf>
    <xf numFmtId="0" fontId="23" fillId="0" borderId="0" xfId="2" applyFont="1"/>
    <xf numFmtId="44" fontId="23" fillId="0" borderId="0" xfId="2" applyNumberFormat="1" applyFont="1"/>
    <xf numFmtId="0" fontId="31" fillId="14" borderId="0" xfId="5"/>
    <xf numFmtId="0" fontId="32" fillId="15" borderId="0" xfId="6"/>
    <xf numFmtId="1" fontId="23" fillId="0" borderId="0" xfId="2" applyNumberFormat="1" applyFont="1"/>
    <xf numFmtId="0" fontId="33" fillId="16" borderId="59" xfId="7"/>
    <xf numFmtId="1" fontId="13" fillId="0" borderId="0" xfId="0" applyNumberFormat="1" applyFont="1" applyFill="1" applyProtection="1">
      <protection locked="0"/>
    </xf>
    <xf numFmtId="164" fontId="23" fillId="0" borderId="0" xfId="2" applyNumberFormat="1" applyFont="1" applyBorder="1"/>
    <xf numFmtId="0" fontId="19" fillId="4" borderId="16" xfId="0" applyFont="1" applyFill="1" applyBorder="1" applyAlignment="1" applyProtection="1">
      <alignment horizontal="center"/>
      <protection locked="0"/>
    </xf>
    <xf numFmtId="0" fontId="19" fillId="4" borderId="56" xfId="0" applyFont="1" applyFill="1" applyBorder="1" applyAlignment="1" applyProtection="1">
      <alignment horizontal="center"/>
      <protection locked="0"/>
    </xf>
    <xf numFmtId="0" fontId="19" fillId="4" borderId="32" xfId="0" applyFont="1" applyFill="1" applyBorder="1" applyAlignment="1" applyProtection="1">
      <alignment horizontal="center"/>
      <protection locked="0"/>
    </xf>
    <xf numFmtId="0" fontId="13" fillId="4" borderId="17" xfId="0" applyFont="1" applyFill="1" applyBorder="1" applyAlignment="1" applyProtection="1">
      <alignment horizontal="center"/>
      <protection locked="0"/>
    </xf>
    <xf numFmtId="0" fontId="13" fillId="4" borderId="57" xfId="0" applyFont="1" applyFill="1" applyBorder="1" applyAlignment="1" applyProtection="1">
      <alignment horizontal="center"/>
      <protection locked="0"/>
    </xf>
    <xf numFmtId="0" fontId="13" fillId="4" borderId="6" xfId="0" applyFont="1" applyFill="1" applyBorder="1" applyAlignment="1" applyProtection="1">
      <alignment horizontal="center"/>
      <protection locked="0"/>
    </xf>
    <xf numFmtId="0" fontId="13" fillId="4" borderId="22" xfId="0" applyFont="1" applyFill="1" applyBorder="1" applyAlignment="1" applyProtection="1">
      <alignment horizontal="center"/>
      <protection locked="0"/>
    </xf>
    <xf numFmtId="0" fontId="13" fillId="4" borderId="5" xfId="0" applyFont="1" applyFill="1" applyBorder="1" applyAlignment="1" applyProtection="1">
      <alignment horizontal="center"/>
      <protection locked="0"/>
    </xf>
    <xf numFmtId="0" fontId="5" fillId="5" borderId="23" xfId="2" applyFont="1" applyFill="1" applyBorder="1" applyAlignment="1">
      <alignment horizontal="left" vertical="center" indent="1"/>
    </xf>
    <xf numFmtId="0" fontId="5" fillId="5" borderId="25" xfId="2" applyFont="1" applyFill="1" applyBorder="1" applyAlignment="1">
      <alignment horizontal="left" vertical="center" indent="1"/>
    </xf>
    <xf numFmtId="49" fontId="3" fillId="0" borderId="0" xfId="0" applyNumberFormat="1" applyFont="1" applyAlignment="1">
      <alignment horizontal="left"/>
    </xf>
    <xf numFmtId="49" fontId="3" fillId="0" borderId="0" xfId="0" applyNumberFormat="1" applyFont="1" applyBorder="1" applyAlignment="1">
      <alignment horizontal="left"/>
    </xf>
    <xf numFmtId="165" fontId="13" fillId="4" borderId="9" xfId="0" applyNumberFormat="1" applyFont="1" applyFill="1" applyBorder="1" applyAlignment="1" applyProtection="1">
      <alignment horizontal="center"/>
      <protection locked="0"/>
    </xf>
    <xf numFmtId="165" fontId="13" fillId="4" borderId="56" xfId="0" applyNumberFormat="1" applyFont="1" applyFill="1" applyBorder="1" applyAlignment="1" applyProtection="1">
      <alignment horizontal="center"/>
      <protection locked="0"/>
    </xf>
    <xf numFmtId="0" fontId="32" fillId="0" borderId="0" xfId="6" applyFill="1" applyBorder="1" applyProtection="1">
      <protection locked="0"/>
    </xf>
    <xf numFmtId="44" fontId="22" fillId="0" borderId="39" xfId="4" applyFont="1" applyFill="1" applyBorder="1"/>
    <xf numFmtId="1" fontId="13" fillId="4" borderId="9" xfId="0" applyNumberFormat="1" applyFont="1" applyFill="1" applyBorder="1" applyProtection="1">
      <protection locked="0"/>
    </xf>
    <xf numFmtId="1" fontId="13" fillId="4" borderId="10" xfId="0" applyNumberFormat="1" applyFont="1" applyFill="1" applyBorder="1" applyProtection="1">
      <protection locked="0"/>
    </xf>
    <xf numFmtId="0" fontId="13" fillId="2" borderId="18" xfId="0" applyFont="1" applyFill="1" applyBorder="1" applyAlignment="1" applyProtection="1">
      <alignment horizontal="center"/>
      <protection locked="0"/>
    </xf>
    <xf numFmtId="0" fontId="13" fillId="2" borderId="58" xfId="0" applyFont="1" applyFill="1" applyBorder="1" applyAlignment="1" applyProtection="1">
      <alignment horizontal="center"/>
      <protection locked="0"/>
    </xf>
    <xf numFmtId="37" fontId="13" fillId="2" borderId="3" xfId="0" applyNumberFormat="1" applyFont="1" applyFill="1" applyBorder="1" applyAlignment="1" applyProtection="1">
      <alignment horizontal="center"/>
      <protection locked="0"/>
    </xf>
    <xf numFmtId="37" fontId="13" fillId="2" borderId="12" xfId="0" applyNumberFormat="1" applyFont="1" applyFill="1" applyBorder="1" applyAlignment="1" applyProtection="1">
      <alignment horizontal="center"/>
      <protection locked="0"/>
    </xf>
    <xf numFmtId="37" fontId="13" fillId="2" borderId="13" xfId="0" applyNumberFormat="1" applyFont="1" applyFill="1" applyBorder="1" applyAlignment="1" applyProtection="1">
      <alignment horizontal="center"/>
      <protection locked="0"/>
    </xf>
    <xf numFmtId="1" fontId="13" fillId="2" borderId="3" xfId="0" applyNumberFormat="1" applyFont="1" applyFill="1" applyBorder="1" applyAlignment="1" applyProtection="1">
      <alignment horizontal="center"/>
      <protection locked="0"/>
    </xf>
    <xf numFmtId="1" fontId="13" fillId="2" borderId="49" xfId="0" applyNumberFormat="1" applyFont="1" applyFill="1" applyBorder="1" applyAlignment="1" applyProtection="1">
      <alignment horizontal="center"/>
      <protection locked="0"/>
    </xf>
    <xf numFmtId="165" fontId="13" fillId="2" borderId="18" xfId="0" applyNumberFormat="1" applyFont="1" applyFill="1" applyBorder="1" applyAlignment="1" applyProtection="1">
      <alignment horizontal="center"/>
      <protection locked="0"/>
    </xf>
    <xf numFmtId="165" fontId="13" fillId="2" borderId="58" xfId="0" applyNumberFormat="1" applyFont="1" applyFill="1" applyBorder="1" applyAlignment="1" applyProtection="1">
      <alignment horizontal="center"/>
      <protection locked="0"/>
    </xf>
    <xf numFmtId="0" fontId="13" fillId="2" borderId="3" xfId="0" applyFont="1" applyFill="1" applyBorder="1" applyAlignment="1" applyProtection="1">
      <alignment horizontal="center"/>
      <protection locked="0"/>
    </xf>
    <xf numFmtId="0" fontId="13" fillId="2" borderId="12" xfId="0" applyFont="1" applyFill="1" applyBorder="1" applyAlignment="1" applyProtection="1">
      <alignment horizontal="center"/>
      <protection locked="0"/>
    </xf>
    <xf numFmtId="0" fontId="13" fillId="2" borderId="13" xfId="0" applyFont="1" applyFill="1" applyBorder="1" applyAlignment="1" applyProtection="1">
      <alignment horizontal="center"/>
      <protection locked="0"/>
    </xf>
    <xf numFmtId="0" fontId="13" fillId="2" borderId="49" xfId="0" applyFont="1" applyFill="1" applyBorder="1" applyAlignment="1" applyProtection="1">
      <alignment horizontal="center"/>
      <protection locked="0"/>
    </xf>
    <xf numFmtId="165" fontId="13" fillId="2" borderId="3" xfId="0" applyNumberFormat="1" applyFont="1" applyFill="1" applyBorder="1" applyAlignment="1" applyProtection="1">
      <alignment horizontal="center"/>
      <protection locked="0"/>
    </xf>
    <xf numFmtId="165" fontId="13" fillId="2" borderId="49" xfId="0" applyNumberFormat="1" applyFont="1" applyFill="1" applyBorder="1" applyAlignment="1" applyProtection="1">
      <alignment horizontal="center"/>
      <protection locked="0"/>
    </xf>
    <xf numFmtId="1" fontId="15" fillId="17" borderId="3" xfId="0" applyNumberFormat="1" applyFont="1" applyFill="1" applyBorder="1" applyAlignment="1" applyProtection="1">
      <alignment horizontal="center"/>
      <protection locked="0"/>
    </xf>
    <xf numFmtId="1" fontId="15" fillId="17" borderId="49" xfId="0" applyNumberFormat="1" applyFont="1" applyFill="1" applyBorder="1" applyAlignment="1" applyProtection="1">
      <alignment horizontal="center"/>
      <protection locked="0"/>
    </xf>
    <xf numFmtId="0" fontId="15" fillId="2" borderId="12" xfId="0" applyFont="1" applyFill="1" applyBorder="1" applyAlignment="1" applyProtection="1">
      <alignment horizontal="right"/>
      <protection locked="0"/>
    </xf>
    <xf numFmtId="0" fontId="17" fillId="2" borderId="12" xfId="0" applyFont="1" applyFill="1" applyBorder="1" applyAlignment="1" applyProtection="1">
      <alignment horizontal="center"/>
      <protection locked="0"/>
    </xf>
    <xf numFmtId="0" fontId="17" fillId="3" borderId="12" xfId="0" applyFont="1" applyFill="1" applyBorder="1" applyAlignment="1" applyProtection="1">
      <alignment horizontal="center"/>
      <protection locked="0"/>
    </xf>
    <xf numFmtId="0" fontId="17" fillId="0" borderId="16" xfId="0" applyFont="1" applyBorder="1" applyAlignment="1" applyProtection="1">
      <alignment horizontal="center" vertical="top" wrapText="1"/>
      <protection locked="0"/>
    </xf>
    <xf numFmtId="0" fontId="17" fillId="2" borderId="47" xfId="0" applyFont="1" applyFill="1" applyBorder="1" applyAlignment="1" applyProtection="1">
      <alignment horizontal="center"/>
      <protection locked="0"/>
    </xf>
    <xf numFmtId="0" fontId="5" fillId="0" borderId="24" xfId="2" applyFont="1" applyFill="1" applyBorder="1" applyAlignment="1">
      <alignment horizontal="left" vertical="center" indent="1"/>
    </xf>
    <xf numFmtId="0" fontId="15" fillId="0" borderId="0" xfId="0" applyFont="1"/>
    <xf numFmtId="0" fontId="13" fillId="0" borderId="41" xfId="0" applyFont="1" applyBorder="1"/>
    <xf numFmtId="0" fontId="13" fillId="0" borderId="47" xfId="0" applyFont="1" applyBorder="1"/>
    <xf numFmtId="0" fontId="13" fillId="0" borderId="1" xfId="0" applyFont="1" applyBorder="1"/>
    <xf numFmtId="0" fontId="5" fillId="0" borderId="23" xfId="2" applyFont="1" applyFill="1" applyBorder="1" applyAlignment="1">
      <alignment horizontal="left" vertical="center" indent="1"/>
    </xf>
    <xf numFmtId="0" fontId="5" fillId="0" borderId="25" xfId="2" applyFont="1" applyFill="1" applyBorder="1" applyAlignment="1">
      <alignment horizontal="left" vertical="center" indent="1"/>
    </xf>
    <xf numFmtId="49" fontId="23" fillId="9" borderId="29" xfId="2" applyNumberFormat="1" applyFont="1" applyFill="1" applyBorder="1" applyAlignment="1">
      <alignment horizontal="left" vertical="center"/>
    </xf>
    <xf numFmtId="49" fontId="23" fillId="9" borderId="1" xfId="2" applyNumberFormat="1" applyFont="1" applyFill="1" applyBorder="1" applyAlignment="1">
      <alignment horizontal="left" vertical="center"/>
    </xf>
    <xf numFmtId="49" fontId="23" fillId="9" borderId="30" xfId="2" applyNumberFormat="1" applyFont="1" applyFill="1" applyBorder="1" applyAlignment="1">
      <alignment horizontal="left" vertical="center"/>
    </xf>
    <xf numFmtId="49" fontId="23" fillId="9" borderId="36" xfId="2" applyNumberFormat="1" applyFont="1" applyFill="1" applyBorder="1" applyAlignment="1">
      <alignment horizontal="left" vertical="center"/>
    </xf>
    <xf numFmtId="49" fontId="23" fillId="9" borderId="11" xfId="2" applyNumberFormat="1" applyFont="1" applyFill="1" applyBorder="1" applyAlignment="1">
      <alignment horizontal="left" vertical="center"/>
    </xf>
    <xf numFmtId="49" fontId="23" fillId="9" borderId="37" xfId="2" applyNumberFormat="1" applyFont="1" applyFill="1" applyBorder="1" applyAlignment="1">
      <alignment horizontal="left" vertical="center"/>
    </xf>
    <xf numFmtId="0" fontId="28" fillId="13" borderId="26" xfId="2" applyFont="1" applyFill="1" applyBorder="1" applyAlignment="1">
      <alignment horizontal="left" vertical="center"/>
    </xf>
    <xf numFmtId="0" fontId="28" fillId="13" borderId="27" xfId="2" applyFont="1" applyFill="1" applyBorder="1" applyAlignment="1">
      <alignment horizontal="left" vertical="center"/>
    </xf>
    <xf numFmtId="0" fontId="28" fillId="13" borderId="28" xfId="2" applyFont="1" applyFill="1" applyBorder="1" applyAlignment="1">
      <alignment horizontal="left" vertical="center"/>
    </xf>
    <xf numFmtId="0" fontId="22" fillId="0" borderId="38" xfId="2" applyFont="1" applyBorder="1" applyAlignment="1">
      <alignment horizontal="left"/>
    </xf>
    <xf numFmtId="0" fontId="22" fillId="0" borderId="8" xfId="2" applyFont="1" applyBorder="1" applyAlignment="1">
      <alignment horizontal="left"/>
    </xf>
    <xf numFmtId="0" fontId="23" fillId="11" borderId="43" xfId="2" applyFont="1" applyFill="1" applyBorder="1" applyAlignment="1">
      <alignment horizontal="left"/>
    </xf>
    <xf numFmtId="0" fontId="27" fillId="11" borderId="44" xfId="2" applyFont="1" applyFill="1" applyBorder="1" applyAlignment="1">
      <alignment horizontal="left"/>
    </xf>
    <xf numFmtId="49" fontId="23" fillId="12" borderId="29" xfId="2" applyNumberFormat="1" applyFont="1" applyFill="1" applyBorder="1" applyAlignment="1">
      <alignment horizontal="left" vertical="center"/>
    </xf>
    <xf numFmtId="49" fontId="23" fillId="12" borderId="1" xfId="2" applyNumberFormat="1" applyFont="1" applyFill="1" applyBorder="1" applyAlignment="1">
      <alignment horizontal="left" vertical="center"/>
    </xf>
    <xf numFmtId="49" fontId="23" fillId="12" borderId="30" xfId="2" applyNumberFormat="1" applyFont="1" applyFill="1" applyBorder="1" applyAlignment="1">
      <alignment horizontal="left" vertical="center"/>
    </xf>
    <xf numFmtId="0" fontId="23" fillId="7" borderId="29" xfId="2" applyFont="1" applyFill="1" applyBorder="1" applyAlignment="1">
      <alignment horizontal="left"/>
    </xf>
    <xf numFmtId="0" fontId="27" fillId="7" borderId="46" xfId="2" applyFont="1" applyFill="1" applyBorder="1" applyAlignment="1">
      <alignment horizontal="left"/>
    </xf>
    <xf numFmtId="0" fontId="23" fillId="7" borderId="18" xfId="2" applyFont="1" applyFill="1" applyBorder="1" applyAlignment="1">
      <alignment horizontal="left"/>
    </xf>
    <xf numFmtId="0" fontId="27" fillId="7" borderId="47" xfId="2" applyFont="1" applyFill="1" applyBorder="1" applyAlignment="1">
      <alignment horizontal="left"/>
    </xf>
    <xf numFmtId="0" fontId="23" fillId="0" borderId="26" xfId="2" applyFont="1" applyBorder="1" applyAlignment="1">
      <alignment horizontal="center" wrapText="1"/>
    </xf>
    <xf numFmtId="0" fontId="23" fillId="0" borderId="27" xfId="2" applyFont="1" applyBorder="1" applyAlignment="1">
      <alignment horizontal="center" wrapText="1"/>
    </xf>
    <xf numFmtId="0" fontId="23" fillId="0" borderId="28" xfId="2" applyFont="1" applyBorder="1" applyAlignment="1">
      <alignment horizontal="center" wrapText="1"/>
    </xf>
    <xf numFmtId="49" fontId="22" fillId="8" borderId="26" xfId="2" applyNumberFormat="1" applyFont="1" applyFill="1" applyBorder="1" applyAlignment="1">
      <alignment horizontal="left" vertical="center" wrapText="1"/>
    </xf>
    <xf numFmtId="49" fontId="22" fillId="8" borderId="27" xfId="2" applyNumberFormat="1" applyFont="1" applyFill="1" applyBorder="1" applyAlignment="1">
      <alignment horizontal="left" vertical="center" wrapText="1"/>
    </xf>
    <xf numFmtId="49" fontId="22" fillId="8" borderId="28" xfId="2" applyNumberFormat="1" applyFont="1" applyFill="1" applyBorder="1" applyAlignment="1">
      <alignment horizontal="left" vertical="center" wrapText="1"/>
    </xf>
    <xf numFmtId="0" fontId="23" fillId="0" borderId="33" xfId="2" applyFont="1" applyBorder="1" applyAlignment="1" applyProtection="1">
      <alignment horizontal="left"/>
      <protection locked="0"/>
    </xf>
    <xf numFmtId="0" fontId="23" fillId="0" borderId="30" xfId="2" applyFont="1" applyBorder="1" applyAlignment="1" applyProtection="1">
      <alignment horizontal="left"/>
      <protection locked="0"/>
    </xf>
    <xf numFmtId="0" fontId="22" fillId="0" borderId="34" xfId="2" applyFont="1" applyBorder="1" applyAlignment="1">
      <alignment horizontal="center"/>
    </xf>
    <xf numFmtId="0" fontId="22" fillId="0" borderId="35" xfId="2" applyFont="1" applyBorder="1" applyAlignment="1">
      <alignment horizontal="center"/>
    </xf>
  </cellXfs>
  <cellStyles count="8">
    <cellStyle name="Bad" xfId="5" builtinId="27"/>
    <cellStyle name="Calculation" xfId="7" builtinId="22"/>
    <cellStyle name="Comma 2" xfId="1" xr:uid="{00000000-0005-0000-0000-000000000000}"/>
    <cellStyle name="Currency 2" xfId="4" xr:uid="{2BA4D5D8-6B11-4F69-BAFF-A85D08705F57}"/>
    <cellStyle name="Good" xfId="3" builtinId="26"/>
    <cellStyle name="Neutral" xfId="6" builtinId="28"/>
    <cellStyle name="Normal" xfId="0" builtinId="0"/>
    <cellStyle name="Normal 2" xfId="2" xr:uid="{9E20829F-5FBB-48FE-BF5D-305509F9BCCD}"/>
  </cellStyles>
  <dxfs count="3">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B2:V60"/>
  <sheetViews>
    <sheetView tabSelected="1" zoomScale="80" zoomScaleNormal="80" workbookViewId="0">
      <pane xSplit="2" ySplit="9" topLeftCell="C10" activePane="bottomRight" state="frozen"/>
      <selection pane="topRight" activeCell="C1" sqref="C1"/>
      <selection pane="bottomLeft" activeCell="A10" sqref="A10"/>
      <selection pane="bottomRight" activeCell="C53" sqref="C53"/>
    </sheetView>
  </sheetViews>
  <sheetFormatPr defaultColWidth="9" defaultRowHeight="13.9" outlineLevelRow="1" x14ac:dyDescent="0.4"/>
  <cols>
    <col min="1" max="1" width="1.73046875" style="6" customWidth="1"/>
    <col min="2" max="2" width="3" style="7" customWidth="1"/>
    <col min="3" max="3" width="69" style="41" customWidth="1"/>
    <col min="4" max="4" width="11.3984375" style="41" bestFit="1" customWidth="1"/>
    <col min="5" max="5" width="12.86328125" style="6" customWidth="1"/>
    <col min="6" max="6" width="11.3984375" style="6" bestFit="1" customWidth="1"/>
    <col min="7" max="7" width="9.9296875" style="6" bestFit="1" customWidth="1"/>
    <col min="8" max="8" width="4.59765625" style="41" customWidth="1"/>
    <col min="9" max="10" width="13.265625" style="5" customWidth="1"/>
    <col min="11" max="11" width="12.3984375" style="5" customWidth="1"/>
    <col min="12" max="12" width="21.1328125" style="5" hidden="1" customWidth="1"/>
    <col min="13" max="13" width="4.59765625" style="6" customWidth="1"/>
    <col min="14" max="14" width="19.265625" style="6" customWidth="1"/>
    <col min="15" max="15" width="13.1328125" style="6" bestFit="1" customWidth="1"/>
    <col min="16" max="16" width="16" style="6" customWidth="1"/>
    <col min="17" max="17" width="4.59765625" style="6" customWidth="1"/>
    <col min="18" max="18" width="12.86328125" style="6" customWidth="1"/>
    <col min="19" max="19" width="11.3984375" style="6" bestFit="1" customWidth="1"/>
    <col min="20" max="20" width="9.9296875" style="6" bestFit="1" customWidth="1"/>
    <col min="21" max="16384" width="9" style="6"/>
  </cols>
  <sheetData>
    <row r="2" spans="2:20" ht="17.25" x14ac:dyDescent="0.45">
      <c r="B2" s="3"/>
      <c r="C2" s="164" t="s">
        <v>25</v>
      </c>
      <c r="D2" s="164"/>
      <c r="H2" s="164"/>
      <c r="I2" s="164"/>
      <c r="J2" s="1"/>
      <c r="K2" s="4"/>
    </row>
    <row r="3" spans="2:20" ht="17.25" x14ac:dyDescent="0.45">
      <c r="C3" s="164" t="s">
        <v>26</v>
      </c>
      <c r="D3" s="164"/>
      <c r="H3" s="164"/>
      <c r="I3" s="164"/>
      <c r="J3" s="1"/>
    </row>
    <row r="4" spans="2:20" ht="17.25" x14ac:dyDescent="0.45">
      <c r="C4" s="164" t="s">
        <v>27</v>
      </c>
      <c r="D4" s="164"/>
      <c r="H4" s="164"/>
      <c r="I4" s="164"/>
      <c r="J4" s="1"/>
    </row>
    <row r="5" spans="2:20" ht="17.25" x14ac:dyDescent="0.45">
      <c r="B5" s="8"/>
      <c r="C5" s="165" t="s">
        <v>90</v>
      </c>
      <c r="D5" s="165"/>
      <c r="G5" s="195"/>
      <c r="H5" s="165"/>
      <c r="I5" s="165"/>
      <c r="J5" s="2"/>
      <c r="K5" s="9"/>
      <c r="L5" s="9"/>
    </row>
    <row r="6" spans="2:20" ht="14.25" x14ac:dyDescent="0.45">
      <c r="B6" s="10"/>
      <c r="C6" s="11"/>
      <c r="D6" s="12"/>
      <c r="H6" s="12"/>
      <c r="I6" s="168"/>
      <c r="J6" s="168"/>
      <c r="K6" s="168"/>
      <c r="L6" s="12"/>
    </row>
    <row r="7" spans="2:20" ht="14.65" thickBot="1" x14ac:dyDescent="0.5">
      <c r="B7" s="13"/>
      <c r="C7" s="12"/>
      <c r="D7" s="12"/>
      <c r="H7" s="12"/>
      <c r="J7" s="168"/>
      <c r="K7" s="168"/>
      <c r="L7" s="12"/>
    </row>
    <row r="8" spans="2:20" ht="32.1" customHeight="1" thickBot="1" x14ac:dyDescent="0.45">
      <c r="B8" s="162"/>
      <c r="C8" s="163" t="s">
        <v>0</v>
      </c>
      <c r="D8" s="162" t="s">
        <v>1</v>
      </c>
      <c r="E8" s="162" t="s">
        <v>91</v>
      </c>
      <c r="H8" s="194"/>
      <c r="I8" s="162" t="s">
        <v>93</v>
      </c>
      <c r="J8" s="199"/>
      <c r="K8" s="200"/>
      <c r="L8" s="113" t="s">
        <v>15</v>
      </c>
      <c r="N8" s="162" t="s">
        <v>94</v>
      </c>
      <c r="R8" s="162" t="s">
        <v>95</v>
      </c>
      <c r="S8" s="162"/>
    </row>
    <row r="9" spans="2:20" ht="15.4" thickBot="1" x14ac:dyDescent="0.45">
      <c r="B9" s="14" t="s">
        <v>2</v>
      </c>
      <c r="C9" s="116"/>
      <c r="D9" s="15"/>
      <c r="E9" s="181" t="s">
        <v>87</v>
      </c>
      <c r="F9" s="182" t="s">
        <v>88</v>
      </c>
      <c r="G9" s="183" t="s">
        <v>89</v>
      </c>
      <c r="H9" s="189"/>
      <c r="I9" s="181" t="s">
        <v>87</v>
      </c>
      <c r="J9" s="182" t="s">
        <v>88</v>
      </c>
      <c r="K9" s="183" t="s">
        <v>89</v>
      </c>
      <c r="L9" s="17"/>
      <c r="N9" s="181" t="s">
        <v>87</v>
      </c>
      <c r="O9" s="182" t="s">
        <v>88</v>
      </c>
      <c r="P9" s="183" t="s">
        <v>89</v>
      </c>
      <c r="R9" s="181" t="s">
        <v>87</v>
      </c>
      <c r="S9" s="182" t="s">
        <v>88</v>
      </c>
      <c r="T9" s="183" t="s">
        <v>89</v>
      </c>
    </row>
    <row r="10" spans="2:20" ht="14.25" thickBot="1" x14ac:dyDescent="0.45">
      <c r="B10" s="18"/>
      <c r="C10" s="117" t="s">
        <v>3</v>
      </c>
      <c r="D10" s="19" t="s">
        <v>4</v>
      </c>
      <c r="E10" s="20" t="s">
        <v>17</v>
      </c>
      <c r="F10" s="20" t="s">
        <v>17</v>
      </c>
      <c r="G10" s="118" t="s">
        <v>17</v>
      </c>
      <c r="H10" s="22"/>
      <c r="I10" s="20" t="s">
        <v>17</v>
      </c>
      <c r="J10" s="20" t="s">
        <v>17</v>
      </c>
      <c r="K10" s="118" t="s">
        <v>17</v>
      </c>
      <c r="L10" s="114" t="s">
        <v>17</v>
      </c>
      <c r="N10" s="20" t="s">
        <v>17</v>
      </c>
      <c r="O10" s="20" t="s">
        <v>17</v>
      </c>
      <c r="P10" s="118" t="s">
        <v>17</v>
      </c>
      <c r="R10" s="20" t="s">
        <v>17</v>
      </c>
      <c r="S10" s="20" t="s">
        <v>17</v>
      </c>
      <c r="T10" s="118" t="s">
        <v>17</v>
      </c>
    </row>
    <row r="11" spans="2:20" ht="15.4" thickBot="1" x14ac:dyDescent="0.45">
      <c r="B11" s="14" t="s">
        <v>14</v>
      </c>
      <c r="C11" s="119"/>
      <c r="D11" s="21" t="s">
        <v>20</v>
      </c>
      <c r="E11" s="185">
        <f t="shared" ref="E11:G11" si="0">SUM(E12:E18)</f>
        <v>28.333333333333332</v>
      </c>
      <c r="F11" s="185">
        <f t="shared" si="0"/>
        <v>17.666666666666668</v>
      </c>
      <c r="G11" s="186">
        <f t="shared" si="0"/>
        <v>27.666666666666668</v>
      </c>
      <c r="H11" s="190"/>
      <c r="I11" s="181">
        <f t="shared" ref="I11:L11" si="1">SUM(I12:I18)</f>
        <v>28</v>
      </c>
      <c r="J11" s="181">
        <f t="shared" si="1"/>
        <v>20</v>
      </c>
      <c r="K11" s="184">
        <f t="shared" si="1"/>
        <v>25</v>
      </c>
      <c r="L11" s="16">
        <f t="shared" si="1"/>
        <v>0</v>
      </c>
      <c r="N11" s="181">
        <f t="shared" ref="N11:P11" si="2">SUM(N12:N18)</f>
        <v>30</v>
      </c>
      <c r="O11" s="181">
        <f t="shared" si="2"/>
        <v>16</v>
      </c>
      <c r="P11" s="184">
        <f t="shared" si="2"/>
        <v>30</v>
      </c>
      <c r="R11" s="181">
        <f t="shared" ref="R11:T11" si="3">SUM(R12:R18)</f>
        <v>27</v>
      </c>
      <c r="S11" s="181">
        <f t="shared" si="3"/>
        <v>17</v>
      </c>
      <c r="T11" s="184">
        <f t="shared" si="3"/>
        <v>28</v>
      </c>
    </row>
    <row r="12" spans="2:20" ht="15.4" outlineLevel="1" x14ac:dyDescent="0.4">
      <c r="B12" s="100"/>
      <c r="C12" s="120" t="s">
        <v>30</v>
      </c>
      <c r="D12" s="22" t="s">
        <v>21</v>
      </c>
      <c r="E12" s="23"/>
      <c r="F12" s="23"/>
      <c r="G12" s="121"/>
      <c r="H12" s="22"/>
      <c r="I12" s="23"/>
      <c r="J12" s="23"/>
      <c r="K12" s="121"/>
      <c r="L12" s="36"/>
      <c r="N12" s="23"/>
      <c r="O12" s="23"/>
      <c r="P12" s="121"/>
      <c r="R12" s="23"/>
      <c r="S12" s="23"/>
      <c r="T12" s="121"/>
    </row>
    <row r="13" spans="2:20" ht="15.4" outlineLevel="1" x14ac:dyDescent="0.4">
      <c r="B13" s="100"/>
      <c r="C13" s="120" t="s">
        <v>31</v>
      </c>
      <c r="D13" s="22"/>
      <c r="E13" s="23"/>
      <c r="F13" s="23"/>
      <c r="G13" s="121"/>
      <c r="H13" s="22"/>
      <c r="I13" s="23"/>
      <c r="J13" s="23"/>
      <c r="K13" s="121"/>
      <c r="L13" s="36"/>
      <c r="N13" s="23"/>
      <c r="O13" s="23"/>
      <c r="P13" s="121"/>
      <c r="R13" s="23"/>
      <c r="S13" s="23"/>
      <c r="T13" s="121"/>
    </row>
    <row r="14" spans="2:20" ht="30.75" outlineLevel="1" x14ac:dyDescent="0.4">
      <c r="B14" s="100"/>
      <c r="C14" s="122" t="s">
        <v>32</v>
      </c>
      <c r="D14" s="22"/>
      <c r="E14" s="166">
        <f>AVERAGE(I14,N14,R14)</f>
        <v>28.333333333333332</v>
      </c>
      <c r="F14" s="166">
        <f>AVERAGE(J14,O14,S14)</f>
        <v>17.666666666666668</v>
      </c>
      <c r="G14" s="167">
        <f>AVERAGE(K14,P14,T14)</f>
        <v>27.666666666666668</v>
      </c>
      <c r="H14" s="22"/>
      <c r="I14" s="20">
        <v>28</v>
      </c>
      <c r="J14" s="20">
        <v>20</v>
      </c>
      <c r="K14" s="118">
        <v>25</v>
      </c>
      <c r="L14" s="114"/>
      <c r="N14" s="20">
        <v>30</v>
      </c>
      <c r="O14" s="20">
        <v>16</v>
      </c>
      <c r="P14" s="118">
        <v>30</v>
      </c>
      <c r="R14" s="20">
        <v>27</v>
      </c>
      <c r="S14" s="20">
        <v>17</v>
      </c>
      <c r="T14" s="118">
        <v>28</v>
      </c>
    </row>
    <row r="15" spans="2:20" ht="15.4" outlineLevel="1" x14ac:dyDescent="0.4">
      <c r="B15" s="100"/>
      <c r="C15" s="120" t="s">
        <v>33</v>
      </c>
      <c r="D15" s="22"/>
      <c r="E15" s="20"/>
      <c r="F15" s="20"/>
      <c r="G15" s="118"/>
      <c r="H15" s="22"/>
      <c r="I15" s="20"/>
      <c r="J15" s="20"/>
      <c r="K15" s="118"/>
      <c r="L15" s="114"/>
      <c r="N15" s="20"/>
      <c r="O15" s="20"/>
      <c r="P15" s="118"/>
      <c r="R15" s="20"/>
      <c r="S15" s="20"/>
      <c r="T15" s="118"/>
    </row>
    <row r="16" spans="2:20" ht="15.4" outlineLevel="1" x14ac:dyDescent="0.4">
      <c r="B16" s="101"/>
      <c r="C16" s="120" t="s">
        <v>34</v>
      </c>
      <c r="D16" s="22"/>
      <c r="E16" s="20"/>
      <c r="F16" s="20"/>
      <c r="G16" s="118"/>
      <c r="H16" s="22"/>
      <c r="I16" s="20"/>
      <c r="J16" s="20"/>
      <c r="K16" s="118"/>
      <c r="L16" s="114"/>
      <c r="N16" s="20"/>
      <c r="O16" s="20"/>
      <c r="P16" s="118"/>
      <c r="R16" s="20"/>
      <c r="S16" s="20"/>
      <c r="T16" s="118"/>
    </row>
    <row r="17" spans="2:20" ht="15.4" outlineLevel="1" x14ac:dyDescent="0.4">
      <c r="B17" s="101"/>
      <c r="C17" s="120" t="s">
        <v>35</v>
      </c>
      <c r="D17" s="22"/>
      <c r="E17" s="20"/>
      <c r="F17" s="20"/>
      <c r="G17" s="118"/>
      <c r="H17" s="22"/>
      <c r="I17" s="20"/>
      <c r="J17" s="20"/>
      <c r="K17" s="118"/>
      <c r="L17" s="114"/>
      <c r="N17" s="20"/>
      <c r="O17" s="20"/>
      <c r="P17" s="118"/>
      <c r="R17" s="20"/>
      <c r="S17" s="20"/>
      <c r="T17" s="118"/>
    </row>
    <row r="18" spans="2:20" ht="15.75" outlineLevel="1" thickBot="1" x14ac:dyDescent="0.45">
      <c r="B18" s="101"/>
      <c r="C18" s="120" t="s">
        <v>45</v>
      </c>
      <c r="D18" s="22"/>
      <c r="E18" s="20"/>
      <c r="F18" s="20"/>
      <c r="G18" s="118"/>
      <c r="H18" s="22"/>
      <c r="I18" s="20"/>
      <c r="J18" s="20"/>
      <c r="K18" s="118"/>
      <c r="L18" s="114"/>
      <c r="N18" s="20"/>
      <c r="O18" s="20"/>
      <c r="P18" s="118"/>
      <c r="R18" s="20"/>
      <c r="S18" s="20"/>
      <c r="T18" s="118"/>
    </row>
    <row r="19" spans="2:20" ht="15.4" thickBot="1" x14ac:dyDescent="0.45">
      <c r="B19" s="14" t="s">
        <v>13</v>
      </c>
      <c r="C19" s="123"/>
      <c r="D19" s="24" t="s">
        <v>6</v>
      </c>
      <c r="E19" s="185">
        <f>SUM(E20:E23)</f>
        <v>10</v>
      </c>
      <c r="F19" s="181">
        <f t="shared" ref="F19:G19" si="4">SUM(F20:F23)</f>
        <v>10</v>
      </c>
      <c r="G19" s="184">
        <f t="shared" si="4"/>
        <v>10</v>
      </c>
      <c r="H19" s="191"/>
      <c r="I19" s="181">
        <f>SUM(I20:I23)</f>
        <v>10</v>
      </c>
      <c r="J19" s="181">
        <f t="shared" ref="J19:K19" si="5">SUM(J20:J23)</f>
        <v>10</v>
      </c>
      <c r="K19" s="184">
        <f t="shared" si="5"/>
        <v>10</v>
      </c>
      <c r="L19" s="17"/>
      <c r="N19" s="181">
        <f>SUM(N20:N23)</f>
        <v>10</v>
      </c>
      <c r="O19" s="181">
        <f t="shared" ref="O19:P19" si="6">SUM(O20:O23)</f>
        <v>10</v>
      </c>
      <c r="P19" s="184">
        <f t="shared" si="6"/>
        <v>10</v>
      </c>
      <c r="R19" s="181">
        <f>SUM(R20:R23)</f>
        <v>10</v>
      </c>
      <c r="S19" s="181">
        <f t="shared" ref="S19:T19" si="7">SUM(S20:S23)</f>
        <v>10</v>
      </c>
      <c r="T19" s="184">
        <f t="shared" si="7"/>
        <v>10</v>
      </c>
    </row>
    <row r="20" spans="2:20" ht="15.4" outlineLevel="1" x14ac:dyDescent="0.4">
      <c r="B20" s="102"/>
      <c r="C20" s="120" t="s">
        <v>36</v>
      </c>
      <c r="D20" s="19" t="s">
        <v>5</v>
      </c>
      <c r="E20" s="154"/>
      <c r="F20" s="154"/>
      <c r="G20" s="155"/>
      <c r="H20" s="192"/>
      <c r="I20" s="154"/>
      <c r="J20" s="154"/>
      <c r="K20" s="155"/>
      <c r="L20" s="25"/>
      <c r="N20" s="154"/>
      <c r="O20" s="154"/>
      <c r="P20" s="155"/>
      <c r="R20" s="154"/>
      <c r="S20" s="154"/>
      <c r="T20" s="155"/>
    </row>
    <row r="21" spans="2:20" ht="15.4" outlineLevel="1" x14ac:dyDescent="0.4">
      <c r="B21" s="103"/>
      <c r="C21" s="120" t="s">
        <v>37</v>
      </c>
      <c r="D21" s="22"/>
      <c r="E21" s="166">
        <f>AVERAGE(I21,N21,R21)</f>
        <v>10</v>
      </c>
      <c r="F21" s="166">
        <f>AVERAGE(J21,O21,S21)</f>
        <v>10</v>
      </c>
      <c r="G21" s="118">
        <f>AVERAGE(K21,P21,T21)</f>
        <v>10</v>
      </c>
      <c r="H21" s="192"/>
      <c r="I21" s="154">
        <v>10</v>
      </c>
      <c r="J21" s="154">
        <v>10</v>
      </c>
      <c r="K21" s="156">
        <v>10</v>
      </c>
      <c r="L21" s="25"/>
      <c r="N21" s="154">
        <v>10</v>
      </c>
      <c r="O21" s="154">
        <v>10</v>
      </c>
      <c r="P21" s="156">
        <v>10</v>
      </c>
      <c r="R21" s="154">
        <v>10</v>
      </c>
      <c r="S21" s="154">
        <v>10</v>
      </c>
      <c r="T21" s="156">
        <v>10</v>
      </c>
    </row>
    <row r="22" spans="2:20" ht="15.4" outlineLevel="1" x14ac:dyDescent="0.4">
      <c r="B22" s="103"/>
      <c r="C22" s="120" t="s">
        <v>78</v>
      </c>
      <c r="D22" s="22"/>
      <c r="E22" s="154"/>
      <c r="F22" s="154"/>
      <c r="G22" s="156"/>
      <c r="H22" s="192"/>
      <c r="I22" s="154"/>
      <c r="J22" s="154"/>
      <c r="K22" s="156"/>
      <c r="L22" s="25"/>
      <c r="N22" s="154"/>
      <c r="O22" s="154"/>
      <c r="P22" s="156"/>
      <c r="R22" s="154"/>
      <c r="S22" s="154"/>
      <c r="T22" s="156"/>
    </row>
    <row r="23" spans="2:20" ht="15.75" outlineLevel="1" thickBot="1" x14ac:dyDescent="0.45">
      <c r="B23" s="104"/>
      <c r="C23" s="120" t="s">
        <v>45</v>
      </c>
      <c r="D23" s="26"/>
      <c r="E23" s="154"/>
      <c r="F23" s="154"/>
      <c r="G23" s="156"/>
      <c r="H23" s="192"/>
      <c r="I23" s="154"/>
      <c r="J23" s="154"/>
      <c r="K23" s="156"/>
      <c r="L23" s="25"/>
      <c r="N23" s="154"/>
      <c r="O23" s="154"/>
      <c r="P23" s="156"/>
      <c r="R23" s="154"/>
      <c r="S23" s="154"/>
      <c r="T23" s="156"/>
    </row>
    <row r="24" spans="2:20" ht="15.4" thickBot="1" x14ac:dyDescent="0.45">
      <c r="B24" s="14" t="s">
        <v>22</v>
      </c>
      <c r="C24" s="123"/>
      <c r="D24" s="21" t="s">
        <v>24</v>
      </c>
      <c r="E24" s="185">
        <f>SUM(E25:E28)</f>
        <v>20</v>
      </c>
      <c r="F24" s="181">
        <f t="shared" ref="F24:G24" si="8">SUM(F25:F28)</f>
        <v>12</v>
      </c>
      <c r="G24" s="184">
        <f t="shared" si="8"/>
        <v>15</v>
      </c>
      <c r="H24" s="190"/>
      <c r="I24" s="181">
        <f>SUM(I25:I28)</f>
        <v>20</v>
      </c>
      <c r="J24" s="181">
        <f t="shared" ref="J24:K24" si="9">SUM(J25:J28)</f>
        <v>12</v>
      </c>
      <c r="K24" s="184">
        <f t="shared" si="9"/>
        <v>16</v>
      </c>
      <c r="L24" s="16">
        <f>SUM(L25:L28)</f>
        <v>0</v>
      </c>
      <c r="N24" s="181">
        <f>SUM(N25:N28)</f>
        <v>20</v>
      </c>
      <c r="O24" s="181">
        <f t="shared" ref="O24:P24" si="10">SUM(O25:O28)</f>
        <v>10</v>
      </c>
      <c r="P24" s="184">
        <f t="shared" si="10"/>
        <v>12</v>
      </c>
      <c r="R24" s="181">
        <f>SUM(R25:R28)</f>
        <v>20</v>
      </c>
      <c r="S24" s="181">
        <f t="shared" ref="S24:T24" si="11">SUM(S25:S28)</f>
        <v>14</v>
      </c>
      <c r="T24" s="184">
        <f t="shared" si="11"/>
        <v>17</v>
      </c>
    </row>
    <row r="25" spans="2:20" ht="15.4" outlineLevel="1" x14ac:dyDescent="0.4">
      <c r="B25" s="105"/>
      <c r="C25" s="120" t="s">
        <v>38</v>
      </c>
      <c r="D25" s="19" t="s">
        <v>28</v>
      </c>
      <c r="E25" s="166">
        <f>AVERAGE(I25,N25,R25)</f>
        <v>20</v>
      </c>
      <c r="F25" s="166">
        <f>AVERAGE(J25,O25,S25)</f>
        <v>12</v>
      </c>
      <c r="G25" s="118">
        <f>AVERAGE(K25,P25,T25)</f>
        <v>15</v>
      </c>
      <c r="H25" s="22"/>
      <c r="I25" s="20">
        <v>20</v>
      </c>
      <c r="J25" s="20">
        <v>12</v>
      </c>
      <c r="K25" s="118">
        <v>16</v>
      </c>
      <c r="L25" s="36"/>
      <c r="N25" s="20">
        <v>20</v>
      </c>
      <c r="O25" s="20">
        <v>10</v>
      </c>
      <c r="P25" s="118">
        <v>12</v>
      </c>
      <c r="R25" s="20">
        <v>20</v>
      </c>
      <c r="S25" s="20">
        <v>14</v>
      </c>
      <c r="T25" s="118">
        <v>17</v>
      </c>
    </row>
    <row r="26" spans="2:20" ht="15.4" outlineLevel="1" x14ac:dyDescent="0.4">
      <c r="B26" s="106"/>
      <c r="C26" s="120" t="s">
        <v>39</v>
      </c>
      <c r="D26" s="22"/>
      <c r="E26" s="20"/>
      <c r="F26" s="20"/>
      <c r="G26" s="118"/>
      <c r="H26" s="22"/>
      <c r="I26" s="20"/>
      <c r="J26" s="20"/>
      <c r="K26" s="118"/>
      <c r="L26" s="36"/>
      <c r="N26" s="20"/>
      <c r="O26" s="20"/>
      <c r="P26" s="118"/>
      <c r="R26" s="20"/>
      <c r="S26" s="20"/>
      <c r="T26" s="118"/>
    </row>
    <row r="27" spans="2:20" ht="18" customHeight="1" outlineLevel="1" x14ac:dyDescent="0.4">
      <c r="B27" s="107"/>
      <c r="C27" s="120" t="s">
        <v>40</v>
      </c>
      <c r="D27" s="22"/>
      <c r="E27" s="20"/>
      <c r="F27" s="20"/>
      <c r="G27" s="118"/>
      <c r="H27" s="22"/>
      <c r="I27" s="20"/>
      <c r="J27" s="20"/>
      <c r="K27" s="118"/>
      <c r="L27" s="36"/>
      <c r="N27" s="20"/>
      <c r="O27" s="20"/>
      <c r="P27" s="118"/>
      <c r="R27" s="20"/>
      <c r="S27" s="20"/>
      <c r="T27" s="118"/>
    </row>
    <row r="28" spans="2:20" ht="15.75" outlineLevel="1" thickBot="1" x14ac:dyDescent="0.45">
      <c r="B28" s="108"/>
      <c r="C28" s="120" t="s">
        <v>45</v>
      </c>
      <c r="D28" s="27"/>
      <c r="E28" s="157"/>
      <c r="F28" s="157"/>
      <c r="G28" s="158"/>
      <c r="H28" s="35"/>
      <c r="I28" s="157"/>
      <c r="J28" s="157"/>
      <c r="K28" s="158"/>
      <c r="L28" s="28"/>
      <c r="N28" s="157"/>
      <c r="O28" s="157"/>
      <c r="P28" s="158"/>
      <c r="R28" s="157"/>
      <c r="S28" s="157"/>
      <c r="T28" s="158"/>
    </row>
    <row r="29" spans="2:20" s="29" customFormat="1" ht="15.4" outlineLevel="1" thickBot="1" x14ac:dyDescent="0.45">
      <c r="B29" s="14" t="s">
        <v>23</v>
      </c>
      <c r="C29" s="119"/>
      <c r="D29" s="21" t="s">
        <v>6</v>
      </c>
      <c r="E29" s="179">
        <f>SUM(E30:E34)</f>
        <v>10</v>
      </c>
      <c r="F29" s="179">
        <f>SUM(F30:F34)</f>
        <v>5.333333333333333</v>
      </c>
      <c r="G29" s="180">
        <f t="shared" ref="G29" si="12">SUM(G30:G34)</f>
        <v>4.333333333333333</v>
      </c>
      <c r="H29" s="193"/>
      <c r="I29" s="172">
        <f>SUM(I30:I34)</f>
        <v>10</v>
      </c>
      <c r="J29" s="172">
        <f>SUM(J30:J34)</f>
        <v>5</v>
      </c>
      <c r="K29" s="173">
        <f t="shared" ref="K29" si="13">SUM(K30:K34)</f>
        <v>3</v>
      </c>
      <c r="L29" s="115">
        <f t="shared" ref="L29" si="14">L30+L34</f>
        <v>0</v>
      </c>
      <c r="N29" s="172">
        <f>SUM(N30:N34)</f>
        <v>10</v>
      </c>
      <c r="O29" s="172">
        <f>SUM(O30:O34)</f>
        <v>6</v>
      </c>
      <c r="P29" s="173">
        <f t="shared" ref="P29" si="15">SUM(P30:P34)</f>
        <v>4</v>
      </c>
      <c r="Q29" s="6"/>
      <c r="R29" s="172">
        <f>SUM(R30:R34)</f>
        <v>10</v>
      </c>
      <c r="S29" s="172">
        <f>SUM(S30:S34)</f>
        <v>5</v>
      </c>
      <c r="T29" s="173">
        <f t="shared" ref="T29" si="16">SUM(T30:T34)</f>
        <v>6</v>
      </c>
    </row>
    <row r="30" spans="2:20" s="29" customFormat="1" ht="15.4" outlineLevel="1" x14ac:dyDescent="0.4">
      <c r="B30" s="109"/>
      <c r="C30" s="124" t="s">
        <v>41</v>
      </c>
      <c r="D30" s="30" t="s">
        <v>5</v>
      </c>
      <c r="E30" s="166">
        <f>AVERAGE(I30,N30,R30)</f>
        <v>10</v>
      </c>
      <c r="F30" s="166">
        <f>AVERAGE(J30,O30,S30)</f>
        <v>5.333333333333333</v>
      </c>
      <c r="G30" s="167">
        <f>AVERAGE(K30,P30,T30)</f>
        <v>4.333333333333333</v>
      </c>
      <c r="H30" s="30"/>
      <c r="I30" s="159">
        <v>10</v>
      </c>
      <c r="J30" s="159">
        <v>5</v>
      </c>
      <c r="K30" s="160">
        <v>3</v>
      </c>
      <c r="L30" s="34"/>
      <c r="N30" s="159">
        <v>10</v>
      </c>
      <c r="O30" s="159">
        <v>6</v>
      </c>
      <c r="P30" s="160">
        <v>4</v>
      </c>
      <c r="R30" s="159">
        <v>10</v>
      </c>
      <c r="S30" s="159">
        <v>5</v>
      </c>
      <c r="T30" s="160">
        <v>6</v>
      </c>
    </row>
    <row r="31" spans="2:20" s="29" customFormat="1" ht="15.4" outlineLevel="1" x14ac:dyDescent="0.4">
      <c r="B31" s="110"/>
      <c r="C31" s="124" t="s">
        <v>42</v>
      </c>
      <c r="D31" s="31"/>
      <c r="E31" s="20"/>
      <c r="F31" s="20"/>
      <c r="G31" s="118"/>
      <c r="H31" s="31"/>
      <c r="I31" s="20"/>
      <c r="J31" s="20"/>
      <c r="K31" s="118"/>
      <c r="L31" s="36"/>
      <c r="N31" s="20"/>
      <c r="O31" s="20"/>
      <c r="P31" s="118"/>
      <c r="R31" s="20"/>
      <c r="S31" s="20"/>
      <c r="T31" s="118"/>
    </row>
    <row r="32" spans="2:20" s="29" customFormat="1" ht="15.4" outlineLevel="1" x14ac:dyDescent="0.4">
      <c r="B32" s="110"/>
      <c r="C32" s="124" t="s">
        <v>43</v>
      </c>
      <c r="D32" s="31"/>
      <c r="E32" s="20"/>
      <c r="F32" s="20"/>
      <c r="G32" s="118"/>
      <c r="H32" s="31"/>
      <c r="I32" s="20"/>
      <c r="J32" s="20"/>
      <c r="K32" s="118"/>
      <c r="L32" s="36"/>
      <c r="N32" s="20"/>
      <c r="O32" s="20"/>
      <c r="P32" s="118"/>
      <c r="R32" s="20"/>
      <c r="S32" s="20"/>
      <c r="T32" s="118"/>
    </row>
    <row r="33" spans="2:22" s="29" customFormat="1" ht="15.4" outlineLevel="1" x14ac:dyDescent="0.4">
      <c r="B33" s="110"/>
      <c r="C33" s="124" t="s">
        <v>44</v>
      </c>
      <c r="D33" s="31"/>
      <c r="E33" s="20"/>
      <c r="F33" s="20"/>
      <c r="G33" s="118"/>
      <c r="H33" s="31"/>
      <c r="I33" s="20"/>
      <c r="J33" s="20"/>
      <c r="K33" s="118"/>
      <c r="L33" s="36"/>
      <c r="N33" s="20"/>
      <c r="O33" s="20"/>
      <c r="P33" s="118"/>
      <c r="R33" s="20"/>
      <c r="S33" s="20"/>
      <c r="T33" s="118"/>
    </row>
    <row r="34" spans="2:22" s="29" customFormat="1" ht="15.75" outlineLevel="1" thickBot="1" x14ac:dyDescent="0.45">
      <c r="B34" s="111"/>
      <c r="C34" s="120" t="s">
        <v>45</v>
      </c>
      <c r="D34" s="32"/>
      <c r="E34" s="161"/>
      <c r="F34" s="161"/>
      <c r="G34" s="158"/>
      <c r="H34" s="32"/>
      <c r="I34" s="161"/>
      <c r="J34" s="161"/>
      <c r="K34" s="158"/>
      <c r="L34" s="28"/>
      <c r="N34" s="161"/>
      <c r="O34" s="161"/>
      <c r="P34" s="158"/>
      <c r="R34" s="161"/>
      <c r="S34" s="161"/>
      <c r="T34" s="158"/>
    </row>
    <row r="35" spans="2:22" s="29" customFormat="1" ht="15.4" outlineLevel="1" thickBot="1" x14ac:dyDescent="0.45">
      <c r="B35" s="14" t="s">
        <v>12</v>
      </c>
      <c r="C35" s="123"/>
      <c r="D35" s="21" t="s">
        <v>20</v>
      </c>
      <c r="E35" s="174">
        <f>I35</f>
        <v>11.398676437800276</v>
      </c>
      <c r="F35" s="175">
        <f>J35</f>
        <v>30</v>
      </c>
      <c r="G35" s="176">
        <f>K35</f>
        <v>6.7752950802323992</v>
      </c>
      <c r="H35" s="190"/>
      <c r="I35" s="174">
        <f>'E.   Cost '!E5</f>
        <v>11.398676437800276</v>
      </c>
      <c r="J35" s="175">
        <f>'E.   Cost '!F5</f>
        <v>30</v>
      </c>
      <c r="K35" s="176">
        <f>'E.   Cost '!G5</f>
        <v>6.7752950802323992</v>
      </c>
      <c r="L35" s="17"/>
      <c r="N35" s="174">
        <f>I35</f>
        <v>11.398676437800276</v>
      </c>
      <c r="O35" s="175">
        <f>J35</f>
        <v>30</v>
      </c>
      <c r="P35" s="176">
        <f>K35</f>
        <v>6.7752950802323992</v>
      </c>
      <c r="R35" s="93">
        <f>I35</f>
        <v>11.398676437800276</v>
      </c>
      <c r="S35" s="94">
        <f>J35</f>
        <v>30</v>
      </c>
      <c r="T35" s="125">
        <f>K35</f>
        <v>6.7752950802323992</v>
      </c>
    </row>
    <row r="36" spans="2:22" ht="55.5" x14ac:dyDescent="0.4">
      <c r="B36" s="112"/>
      <c r="C36" s="126" t="s">
        <v>7</v>
      </c>
      <c r="D36" s="19" t="s">
        <v>21</v>
      </c>
      <c r="E36" s="95"/>
      <c r="F36" s="96"/>
      <c r="G36" s="127"/>
      <c r="H36" s="19"/>
      <c r="I36" s="95"/>
      <c r="J36" s="96"/>
      <c r="K36" s="127"/>
      <c r="L36" s="34"/>
      <c r="N36" s="95"/>
      <c r="O36" s="96"/>
      <c r="P36" s="127"/>
      <c r="Q36" s="29"/>
      <c r="R36" s="95"/>
      <c r="S36" s="96"/>
      <c r="T36" s="127"/>
    </row>
    <row r="37" spans="2:22" ht="15" x14ac:dyDescent="0.4">
      <c r="B37" s="106"/>
      <c r="C37" s="126" t="s">
        <v>8</v>
      </c>
      <c r="D37" s="22"/>
      <c r="E37" s="170"/>
      <c r="F37" s="97"/>
      <c r="G37" s="128"/>
      <c r="H37" s="192"/>
      <c r="I37" s="97"/>
      <c r="J37" s="97"/>
      <c r="K37" s="128"/>
      <c r="L37" s="36"/>
      <c r="N37" s="170"/>
      <c r="O37" s="97"/>
      <c r="P37" s="128"/>
      <c r="R37" s="170"/>
      <c r="S37" s="97"/>
      <c r="T37" s="128"/>
    </row>
    <row r="38" spans="2:22" ht="15" x14ac:dyDescent="0.4">
      <c r="B38" s="106"/>
      <c r="C38" s="126" t="s">
        <v>9</v>
      </c>
      <c r="D38" s="22"/>
      <c r="E38" s="170"/>
      <c r="F38" s="97"/>
      <c r="G38" s="128"/>
      <c r="H38" s="192"/>
      <c r="I38" s="97"/>
      <c r="J38" s="97"/>
      <c r="K38" s="128"/>
      <c r="L38" s="36"/>
      <c r="N38" s="170"/>
      <c r="O38" s="97"/>
      <c r="P38" s="128"/>
      <c r="R38" s="170"/>
      <c r="S38" s="97"/>
      <c r="T38" s="128"/>
    </row>
    <row r="39" spans="2:22" ht="15" x14ac:dyDescent="0.4">
      <c r="B39" s="106"/>
      <c r="C39" s="126" t="s">
        <v>10</v>
      </c>
      <c r="D39" s="22"/>
      <c r="E39" s="170"/>
      <c r="F39" s="97"/>
      <c r="G39" s="128"/>
      <c r="H39" s="192"/>
      <c r="I39" s="97"/>
      <c r="J39" s="97"/>
      <c r="K39" s="128"/>
      <c r="L39" s="36"/>
      <c r="N39" s="170"/>
      <c r="O39" s="97"/>
      <c r="P39" s="128"/>
      <c r="R39" s="170"/>
      <c r="S39" s="97"/>
      <c r="T39" s="128"/>
    </row>
    <row r="40" spans="2:22" ht="15" x14ac:dyDescent="0.4">
      <c r="B40" s="106"/>
      <c r="C40" s="126" t="s">
        <v>29</v>
      </c>
      <c r="D40" s="22"/>
      <c r="E40" s="170"/>
      <c r="F40" s="97"/>
      <c r="G40" s="128"/>
      <c r="H40" s="192"/>
      <c r="I40" s="97"/>
      <c r="J40" s="97"/>
      <c r="K40" s="128"/>
      <c r="L40" s="36"/>
      <c r="N40" s="170"/>
      <c r="O40" s="97"/>
      <c r="P40" s="128"/>
      <c r="R40" s="170"/>
      <c r="S40" s="97"/>
      <c r="T40" s="128"/>
    </row>
    <row r="41" spans="2:22" ht="15" x14ac:dyDescent="0.4">
      <c r="B41" s="106"/>
      <c r="C41" s="129" t="s">
        <v>11</v>
      </c>
      <c r="D41" s="22"/>
      <c r="E41" s="170"/>
      <c r="F41" s="97"/>
      <c r="G41" s="128"/>
      <c r="H41" s="192"/>
      <c r="I41" s="97"/>
      <c r="J41" s="97"/>
      <c r="K41" s="128"/>
      <c r="L41" s="36"/>
      <c r="N41" s="170"/>
      <c r="O41" s="97"/>
      <c r="P41" s="128"/>
      <c r="R41" s="170"/>
      <c r="S41" s="97"/>
      <c r="T41" s="128"/>
    </row>
    <row r="42" spans="2:22" ht="15" x14ac:dyDescent="0.4">
      <c r="B42" s="106"/>
      <c r="C42" s="129"/>
      <c r="D42" s="22"/>
      <c r="E42" s="170"/>
      <c r="F42" s="97"/>
      <c r="G42" s="128"/>
      <c r="H42" s="192"/>
      <c r="I42" s="97"/>
      <c r="J42" s="97"/>
      <c r="K42" s="128"/>
      <c r="L42" s="36"/>
      <c r="N42" s="170"/>
      <c r="O42" s="97"/>
      <c r="P42" s="128"/>
      <c r="R42" s="170"/>
      <c r="S42" s="97"/>
      <c r="T42" s="128"/>
    </row>
    <row r="43" spans="2:22" ht="15" x14ac:dyDescent="0.4">
      <c r="B43" s="106"/>
      <c r="C43" s="129"/>
      <c r="D43" s="22"/>
      <c r="E43" s="170"/>
      <c r="F43" s="97"/>
      <c r="G43" s="128"/>
      <c r="H43" s="192"/>
      <c r="I43" s="97"/>
      <c r="J43" s="97"/>
      <c r="K43" s="128"/>
      <c r="L43" s="36"/>
      <c r="N43" s="170"/>
      <c r="O43" s="97"/>
      <c r="P43" s="128"/>
      <c r="R43" s="170"/>
      <c r="S43" s="97"/>
      <c r="T43" s="128"/>
    </row>
    <row r="44" spans="2:22" ht="15" x14ac:dyDescent="0.4">
      <c r="B44" s="106"/>
      <c r="C44" s="129"/>
      <c r="D44" s="22"/>
      <c r="E44" s="170"/>
      <c r="F44" s="97"/>
      <c r="G44" s="128"/>
      <c r="H44" s="192"/>
      <c r="I44" s="97"/>
      <c r="J44" s="97"/>
      <c r="K44" s="128"/>
      <c r="L44" s="36"/>
      <c r="N44" s="170"/>
      <c r="O44" s="97"/>
      <c r="P44" s="128"/>
      <c r="R44" s="170"/>
      <c r="S44" s="97"/>
      <c r="T44" s="128"/>
    </row>
    <row r="45" spans="2:22" ht="15.4" thickBot="1" x14ac:dyDescent="0.45">
      <c r="B45" s="105"/>
      <c r="C45" s="129"/>
      <c r="D45" s="26"/>
      <c r="E45" s="171"/>
      <c r="F45" s="98"/>
      <c r="G45" s="130"/>
      <c r="H45" s="192"/>
      <c r="I45" s="98"/>
      <c r="J45" s="98"/>
      <c r="K45" s="130"/>
      <c r="L45" s="28"/>
      <c r="N45" s="171"/>
      <c r="O45" s="98"/>
      <c r="P45" s="130"/>
      <c r="R45" s="171"/>
      <c r="S45" s="98"/>
      <c r="T45" s="130"/>
    </row>
    <row r="46" spans="2:22" ht="15.4" thickBot="1" x14ac:dyDescent="0.45">
      <c r="B46" s="14" t="s">
        <v>18</v>
      </c>
      <c r="C46" s="131" t="s">
        <v>16</v>
      </c>
      <c r="D46" s="21" t="s">
        <v>19</v>
      </c>
      <c r="E46" s="187">
        <f>E35+E29+E24+E19+E11</f>
        <v>79.732009771133605</v>
      </c>
      <c r="F46" s="187">
        <f t="shared" ref="F46:G46" si="17">F35+F29+F24+F19+F11</f>
        <v>75</v>
      </c>
      <c r="G46" s="188">
        <f t="shared" si="17"/>
        <v>63.775295080232397</v>
      </c>
      <c r="H46" s="190"/>
      <c r="I46" s="177">
        <f>I35+I29+I24+I19+I11</f>
        <v>79.398676437800276</v>
      </c>
      <c r="J46" s="177">
        <f t="shared" ref="J46:K46" si="18">J35+J29+J24+J19+J11</f>
        <v>77</v>
      </c>
      <c r="K46" s="178">
        <f t="shared" si="18"/>
        <v>60.775295080232397</v>
      </c>
      <c r="L46" s="38"/>
      <c r="N46" s="177">
        <f>N35+N29+N24+N19+N11</f>
        <v>81.398676437800276</v>
      </c>
      <c r="O46" s="177">
        <f t="shared" ref="O46:P46" si="19">O35+O29+O24+O19+O11</f>
        <v>72</v>
      </c>
      <c r="P46" s="178">
        <f t="shared" si="19"/>
        <v>62.775295080232397</v>
      </c>
      <c r="R46" s="99">
        <f>R35+R29+R24+R19+R11</f>
        <v>78.398676437800276</v>
      </c>
      <c r="S46" s="99">
        <f t="shared" ref="S46:T46" si="20">S35+S29+S24+S19+S11</f>
        <v>76</v>
      </c>
      <c r="T46" s="132">
        <f t="shared" si="20"/>
        <v>67.775295080232397</v>
      </c>
    </row>
    <row r="47" spans="2:22" ht="14.25" thickBot="1" x14ac:dyDescent="0.45">
      <c r="B47" s="39"/>
      <c r="C47" s="40"/>
    </row>
    <row r="48" spans="2:22" ht="13.9" hidden="1" customHeight="1" x14ac:dyDescent="0.4">
      <c r="B48" s="39"/>
      <c r="C48" s="40"/>
      <c r="E48" s="152">
        <f>E46-E35</f>
        <v>68.333333333333329</v>
      </c>
      <c r="F48" s="152">
        <f>F46-F35</f>
        <v>45</v>
      </c>
      <c r="G48" s="152">
        <f>G46-G35</f>
        <v>57</v>
      </c>
      <c r="I48" s="152">
        <f>I46-I35</f>
        <v>68</v>
      </c>
      <c r="J48" s="152">
        <f>J46-J35</f>
        <v>47</v>
      </c>
      <c r="K48" s="152">
        <f>K46-K35</f>
        <v>54</v>
      </c>
      <c r="N48" s="152">
        <f>N46-N35</f>
        <v>70</v>
      </c>
      <c r="O48" s="152">
        <f>O46-O35</f>
        <v>42</v>
      </c>
      <c r="P48" s="152">
        <f>P46-P35</f>
        <v>56</v>
      </c>
      <c r="R48" s="152">
        <f>R46-R35</f>
        <v>67</v>
      </c>
      <c r="S48" s="152">
        <f>S46-S35</f>
        <v>46</v>
      </c>
      <c r="T48" s="152">
        <f>T46-T35</f>
        <v>61</v>
      </c>
      <c r="V48" s="6" t="s">
        <v>92</v>
      </c>
    </row>
    <row r="49" spans="2:20" ht="14.25" hidden="1" customHeight="1" thickBot="1" x14ac:dyDescent="0.45">
      <c r="B49" s="39"/>
      <c r="C49" s="40"/>
      <c r="E49" s="152">
        <f>(MAX(E46:G46)-E46)</f>
        <v>0</v>
      </c>
      <c r="F49" s="152">
        <f>(MAX(E46:G46)-F46)</f>
        <v>4.7320097711336047</v>
      </c>
      <c r="G49" s="152">
        <f>(MAX(E46:G46)-G46)</f>
        <v>15.956714690901208</v>
      </c>
      <c r="I49" s="152">
        <f>(MAX(I46:K46)-I46)</f>
        <v>0</v>
      </c>
      <c r="J49" s="152">
        <f>(MAX(I46:K46)-J46)</f>
        <v>2.3986764378002761</v>
      </c>
      <c r="K49" s="152">
        <f>(MAX(I46:K46)-K46)</f>
        <v>18.623381357567879</v>
      </c>
      <c r="N49" s="152">
        <f>(MAX(N46:P46)-N46)</f>
        <v>0</v>
      </c>
      <c r="O49" s="152">
        <f>(MAX(N46:P46)-O46)</f>
        <v>9.3986764378002761</v>
      </c>
      <c r="P49" s="152">
        <f>(MAX(N46:P46)-P46)</f>
        <v>18.623381357567879</v>
      </c>
      <c r="R49" s="152">
        <f>(MAX(R46:T46)-R46)</f>
        <v>0</v>
      </c>
      <c r="S49" s="152">
        <f>(MAX(R46:T46)-S46)</f>
        <v>2.3986764378002761</v>
      </c>
      <c r="T49" s="152">
        <f>(MAX(R46:T46)-T46)</f>
        <v>10.623381357567879</v>
      </c>
    </row>
    <row r="50" spans="2:20" x14ac:dyDescent="0.4">
      <c r="B50" s="42"/>
      <c r="C50" s="133"/>
      <c r="D50" s="134"/>
      <c r="E50" s="196"/>
      <c r="F50" s="196"/>
      <c r="G50" s="196"/>
      <c r="H50" s="134"/>
      <c r="I50" s="135"/>
      <c r="J50" s="135"/>
      <c r="K50" s="136"/>
      <c r="L50" s="44"/>
    </row>
    <row r="51" spans="2:20" x14ac:dyDescent="0.4">
      <c r="B51" s="42"/>
      <c r="C51" s="137"/>
      <c r="D51" s="43"/>
      <c r="E51" s="198"/>
      <c r="F51" s="198"/>
      <c r="G51" s="198"/>
      <c r="H51" s="43"/>
      <c r="I51" s="44"/>
      <c r="J51" s="44"/>
      <c r="K51" s="138"/>
      <c r="L51" s="44"/>
    </row>
    <row r="52" spans="2:20" x14ac:dyDescent="0.4">
      <c r="C52" s="139"/>
      <c r="D52" s="43"/>
      <c r="E52" s="198"/>
      <c r="F52" s="198"/>
      <c r="G52" s="198"/>
      <c r="H52" s="43"/>
      <c r="I52" s="44"/>
      <c r="J52" s="44"/>
      <c r="K52" s="138"/>
      <c r="L52" s="44"/>
    </row>
    <row r="53" spans="2:20" x14ac:dyDescent="0.4">
      <c r="C53" s="140"/>
      <c r="D53" s="43"/>
      <c r="E53" s="198"/>
      <c r="F53" s="198"/>
      <c r="G53" s="198"/>
      <c r="H53" s="43"/>
      <c r="I53" s="44"/>
      <c r="J53" s="44"/>
      <c r="K53" s="138"/>
      <c r="L53" s="44"/>
    </row>
    <row r="54" spans="2:20" x14ac:dyDescent="0.4">
      <c r="C54" s="140"/>
      <c r="D54" s="43"/>
      <c r="E54" s="198"/>
      <c r="F54" s="198"/>
      <c r="G54" s="198"/>
      <c r="H54" s="43"/>
      <c r="I54" s="44"/>
      <c r="J54" s="44"/>
      <c r="K54" s="138"/>
      <c r="L54" s="44"/>
    </row>
    <row r="55" spans="2:20" x14ac:dyDescent="0.4">
      <c r="C55" s="140"/>
      <c r="D55" s="43"/>
      <c r="E55" s="198"/>
      <c r="F55" s="198"/>
      <c r="G55" s="198"/>
      <c r="H55" s="43"/>
      <c r="I55" s="44"/>
      <c r="J55" s="44"/>
      <c r="K55" s="138"/>
      <c r="L55" s="44"/>
    </row>
    <row r="56" spans="2:20" x14ac:dyDescent="0.4">
      <c r="C56" s="141"/>
      <c r="D56" s="43"/>
      <c r="E56" s="198"/>
      <c r="F56" s="198"/>
      <c r="G56" s="198"/>
      <c r="H56" s="43"/>
      <c r="I56" s="44"/>
      <c r="J56" s="44"/>
      <c r="K56" s="138"/>
      <c r="L56" s="44"/>
    </row>
    <row r="57" spans="2:20" x14ac:dyDescent="0.4">
      <c r="C57" s="141"/>
      <c r="D57" s="43"/>
      <c r="E57" s="198"/>
      <c r="F57" s="198"/>
      <c r="G57" s="198"/>
      <c r="H57" s="43"/>
      <c r="I57" s="44"/>
      <c r="J57" s="44"/>
      <c r="K57" s="138"/>
      <c r="L57" s="44"/>
    </row>
    <row r="58" spans="2:20" x14ac:dyDescent="0.4">
      <c r="C58" s="141"/>
      <c r="D58" s="43"/>
      <c r="E58" s="198"/>
      <c r="F58" s="198"/>
      <c r="G58" s="198"/>
      <c r="H58" s="43"/>
      <c r="I58" s="44"/>
      <c r="J58" s="44"/>
      <c r="K58" s="138"/>
      <c r="L58" s="44"/>
    </row>
    <row r="59" spans="2:20" x14ac:dyDescent="0.4">
      <c r="C59" s="141"/>
      <c r="D59" s="43"/>
      <c r="E59" s="198"/>
      <c r="F59" s="198"/>
      <c r="G59" s="198"/>
      <c r="H59" s="43"/>
      <c r="I59" s="44"/>
      <c r="J59" s="44"/>
      <c r="K59" s="138"/>
      <c r="L59" s="44"/>
    </row>
    <row r="60" spans="2:20" ht="14.25" thickBot="1" x14ac:dyDescent="0.45">
      <c r="C60" s="142"/>
      <c r="D60" s="143"/>
      <c r="E60" s="197"/>
      <c r="F60" s="197"/>
      <c r="G60" s="197"/>
      <c r="H60" s="143"/>
      <c r="I60" s="144"/>
      <c r="J60" s="144"/>
      <c r="K60" s="145"/>
      <c r="L60" s="44"/>
    </row>
  </sheetData>
  <mergeCells count="1">
    <mergeCell ref="J8:K8"/>
  </mergeCells>
  <phoneticPr fontId="2" type="noConversion"/>
  <pageMargins left="0.2" right="0" top="0.25" bottom="0.25" header="0.3" footer="0.3"/>
  <pageSetup paperSize="9" scale="70" orientation="portrait"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9CD21-0256-459B-A0B3-E699ABC03C96}">
  <dimension ref="B4:G18"/>
  <sheetViews>
    <sheetView workbookViewId="0">
      <selection activeCell="E5" sqref="E5"/>
    </sheetView>
  </sheetViews>
  <sheetFormatPr defaultRowHeight="14.25" x14ac:dyDescent="0.45"/>
  <cols>
    <col min="3" max="3" width="37.59765625" customWidth="1"/>
    <col min="5" max="5" width="20.6640625" customWidth="1"/>
    <col min="6" max="6" width="19.9296875" customWidth="1"/>
    <col min="7" max="7" width="15.9296875" customWidth="1"/>
  </cols>
  <sheetData>
    <row r="4" spans="2:7" ht="24" customHeight="1" thickBot="1" x14ac:dyDescent="0.5">
      <c r="E4" t="s">
        <v>79</v>
      </c>
      <c r="F4" t="s">
        <v>80</v>
      </c>
      <c r="G4" t="s">
        <v>81</v>
      </c>
    </row>
    <row r="5" spans="2:7" ht="24" customHeight="1" thickBot="1" x14ac:dyDescent="0.5">
      <c r="B5" s="14" t="s">
        <v>12</v>
      </c>
      <c r="C5" s="123"/>
      <c r="D5" s="21" t="s">
        <v>20</v>
      </c>
      <c r="E5" s="93">
        <f>'Official Bid Price Sheet'!D60</f>
        <v>11.398676437800276</v>
      </c>
      <c r="F5" s="94">
        <f>'Official Bid Price Sheet'!H60</f>
        <v>30</v>
      </c>
      <c r="G5" s="125">
        <f>'Official Bid Price Sheet'!L60</f>
        <v>6.7752950802323992</v>
      </c>
    </row>
    <row r="6" spans="2:7" ht="24" customHeight="1" x14ac:dyDescent="0.45">
      <c r="B6" s="112"/>
      <c r="C6" s="126" t="s">
        <v>7</v>
      </c>
      <c r="D6" s="19" t="s">
        <v>21</v>
      </c>
      <c r="E6" s="95"/>
      <c r="F6" s="96"/>
      <c r="G6" s="127"/>
    </row>
    <row r="7" spans="2:7" ht="24" customHeight="1" x14ac:dyDescent="0.45">
      <c r="B7" s="106"/>
      <c r="C7" s="126" t="s">
        <v>8</v>
      </c>
      <c r="D7" s="35"/>
      <c r="E7" s="97"/>
      <c r="F7" s="97"/>
      <c r="G7" s="128"/>
    </row>
    <row r="8" spans="2:7" ht="24" customHeight="1" x14ac:dyDescent="0.45">
      <c r="B8" s="106"/>
      <c r="C8" s="126" t="s">
        <v>9</v>
      </c>
      <c r="D8" s="35"/>
      <c r="E8" s="97"/>
      <c r="F8" s="97"/>
      <c r="G8" s="128"/>
    </row>
    <row r="9" spans="2:7" ht="24" customHeight="1" x14ac:dyDescent="0.45">
      <c r="B9" s="106"/>
      <c r="C9" s="126" t="s">
        <v>10</v>
      </c>
      <c r="D9" s="35"/>
      <c r="E9" s="97"/>
      <c r="F9" s="97"/>
      <c r="G9" s="128"/>
    </row>
    <row r="10" spans="2:7" ht="24" customHeight="1" x14ac:dyDescent="0.45">
      <c r="B10" s="106"/>
      <c r="C10" s="126" t="s">
        <v>29</v>
      </c>
      <c r="D10" s="35"/>
      <c r="E10" s="97"/>
      <c r="F10" s="97"/>
      <c r="G10" s="128"/>
    </row>
    <row r="11" spans="2:7" ht="24" customHeight="1" x14ac:dyDescent="0.45">
      <c r="B11" s="105"/>
      <c r="C11" s="129" t="s">
        <v>11</v>
      </c>
      <c r="D11" s="37"/>
      <c r="E11" s="98"/>
      <c r="F11" s="98"/>
      <c r="G11" s="130"/>
    </row>
    <row r="12" spans="2:7" ht="24" customHeight="1" x14ac:dyDescent="0.45"/>
    <row r="13" spans="2:7" ht="24" customHeight="1" x14ac:dyDescent="0.45"/>
    <row r="14" spans="2:7" ht="24" customHeight="1" x14ac:dyDescent="0.45"/>
    <row r="15" spans="2:7" ht="24" customHeight="1" x14ac:dyDescent="0.45"/>
    <row r="16" spans="2:7" ht="24" customHeight="1" x14ac:dyDescent="0.45"/>
    <row r="17" ht="24" customHeight="1" x14ac:dyDescent="0.45"/>
    <row r="18" ht="24" customHeight="1" x14ac:dyDescent="0.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CEAEA-1FFC-4C7E-8F06-F90C7E2B7EC3}">
  <sheetPr>
    <pageSetUpPr fitToPage="1"/>
  </sheetPr>
  <dimension ref="B1:L68"/>
  <sheetViews>
    <sheetView showGridLines="0" zoomScaleNormal="100" workbookViewId="0">
      <pane xSplit="1" ySplit="6" topLeftCell="B7" activePane="bottomRight" state="frozen"/>
      <selection pane="topRight" activeCell="B1" sqref="B1"/>
      <selection pane="bottomLeft" activeCell="A7" sqref="A7"/>
      <selection pane="bottomRight" activeCell="F70" sqref="F70"/>
    </sheetView>
  </sheetViews>
  <sheetFormatPr defaultColWidth="12.59765625" defaultRowHeight="11.65" x14ac:dyDescent="0.35"/>
  <cols>
    <col min="1" max="1" width="3.265625" style="46" customWidth="1"/>
    <col min="2" max="2" width="16.59765625" style="46" customWidth="1"/>
    <col min="3" max="3" width="23" style="46" customWidth="1"/>
    <col min="4" max="4" width="27.73046875" style="46" customWidth="1"/>
    <col min="5" max="5" width="5.1328125" style="46" customWidth="1"/>
    <col min="6" max="6" width="16.59765625" style="46" customWidth="1"/>
    <col min="7" max="7" width="23" style="46" customWidth="1"/>
    <col min="8" max="8" width="27.73046875" style="46" customWidth="1"/>
    <col min="9" max="9" width="6.33203125" style="46" customWidth="1"/>
    <col min="10" max="10" width="16.59765625" style="46" customWidth="1"/>
    <col min="11" max="11" width="23" style="46" customWidth="1"/>
    <col min="12" max="12" width="27.73046875" style="46" customWidth="1"/>
    <col min="13" max="16384" width="12.59765625" style="46"/>
  </cols>
  <sheetData>
    <row r="1" spans="2:12" ht="6.75" customHeight="1" thickBot="1" x14ac:dyDescent="0.4"/>
    <row r="2" spans="2:12" ht="54.75" customHeight="1" x14ac:dyDescent="0.35">
      <c r="B2" s="221" t="s">
        <v>71</v>
      </c>
      <c r="C2" s="222"/>
      <c r="D2" s="223"/>
      <c r="F2" s="221" t="s">
        <v>71</v>
      </c>
      <c r="G2" s="222"/>
      <c r="H2" s="223"/>
      <c r="J2" s="221" t="s">
        <v>71</v>
      </c>
      <c r="K2" s="222"/>
      <c r="L2" s="223"/>
    </row>
    <row r="3" spans="2:12" ht="19.5" customHeight="1" thickBot="1" x14ac:dyDescent="0.4">
      <c r="B3" s="47" t="s">
        <v>46</v>
      </c>
      <c r="C3" s="48"/>
      <c r="D3" s="49"/>
      <c r="F3" s="47" t="s">
        <v>46</v>
      </c>
      <c r="G3" s="48"/>
      <c r="H3" s="49"/>
      <c r="J3" s="47" t="s">
        <v>46</v>
      </c>
      <c r="K3" s="48"/>
      <c r="L3" s="49"/>
    </row>
    <row r="4" spans="2:12" ht="33" customHeight="1" x14ac:dyDescent="0.35">
      <c r="B4" s="224" t="s">
        <v>72</v>
      </c>
      <c r="C4" s="225"/>
      <c r="D4" s="226"/>
      <c r="E4" s="50"/>
      <c r="F4" s="224" t="s">
        <v>72</v>
      </c>
      <c r="G4" s="225"/>
      <c r="H4" s="226"/>
      <c r="I4" s="50"/>
      <c r="J4" s="224" t="s">
        <v>72</v>
      </c>
      <c r="K4" s="225"/>
      <c r="L4" s="226"/>
    </row>
    <row r="5" spans="2:12" x14ac:dyDescent="0.35">
      <c r="B5" s="51"/>
      <c r="C5" s="52"/>
      <c r="D5" s="53"/>
      <c r="F5" s="51"/>
      <c r="G5" s="52"/>
      <c r="H5" s="53"/>
      <c r="J5" s="51"/>
      <c r="K5" s="52"/>
      <c r="L5" s="53"/>
    </row>
    <row r="6" spans="2:12" x14ac:dyDescent="0.35">
      <c r="B6" s="54" t="s">
        <v>47</v>
      </c>
      <c r="C6" s="227" t="s">
        <v>87</v>
      </c>
      <c r="D6" s="228"/>
      <c r="F6" s="54" t="s">
        <v>47</v>
      </c>
      <c r="G6" s="227" t="s">
        <v>88</v>
      </c>
      <c r="H6" s="228"/>
      <c r="J6" s="54" t="s">
        <v>47</v>
      </c>
      <c r="K6" s="227" t="s">
        <v>89</v>
      </c>
      <c r="L6" s="228"/>
    </row>
    <row r="7" spans="2:12" x14ac:dyDescent="0.35">
      <c r="B7" s="51"/>
      <c r="C7" s="229" t="s">
        <v>48</v>
      </c>
      <c r="D7" s="230"/>
      <c r="F7" s="51"/>
      <c r="G7" s="229" t="s">
        <v>48</v>
      </c>
      <c r="H7" s="230"/>
      <c r="J7" s="51"/>
      <c r="K7" s="229" t="s">
        <v>48</v>
      </c>
      <c r="L7" s="230"/>
    </row>
    <row r="8" spans="2:12" ht="14.25" customHeight="1" thickBot="1" x14ac:dyDescent="0.4">
      <c r="B8" s="45" t="s">
        <v>49</v>
      </c>
      <c r="C8" s="55"/>
      <c r="D8" s="56"/>
      <c r="F8" s="45" t="s">
        <v>49</v>
      </c>
      <c r="G8" s="55"/>
      <c r="H8" s="56"/>
      <c r="J8" s="45" t="s">
        <v>49</v>
      </c>
      <c r="K8" s="55"/>
      <c r="L8" s="56"/>
    </row>
    <row r="9" spans="2:12" ht="32.1" customHeight="1" x14ac:dyDescent="0.35">
      <c r="B9" s="204" t="s">
        <v>50</v>
      </c>
      <c r="C9" s="205"/>
      <c r="D9" s="206"/>
      <c r="F9" s="204" t="s">
        <v>50</v>
      </c>
      <c r="G9" s="205"/>
      <c r="H9" s="206"/>
      <c r="J9" s="204" t="s">
        <v>50</v>
      </c>
      <c r="K9" s="205"/>
      <c r="L9" s="206"/>
    </row>
    <row r="10" spans="2:12" ht="17.100000000000001" customHeight="1" x14ac:dyDescent="0.35">
      <c r="B10" s="57"/>
      <c r="C10" s="58"/>
      <c r="D10" s="59" t="s">
        <v>16</v>
      </c>
      <c r="F10" s="57"/>
      <c r="G10" s="58"/>
      <c r="H10" s="59" t="s">
        <v>16</v>
      </c>
      <c r="J10" s="57"/>
      <c r="K10" s="58"/>
      <c r="L10" s="59" t="s">
        <v>16</v>
      </c>
    </row>
    <row r="11" spans="2:12" x14ac:dyDescent="0.35">
      <c r="B11" s="60" t="s">
        <v>51</v>
      </c>
      <c r="C11" s="61"/>
      <c r="D11" s="62">
        <v>0</v>
      </c>
      <c r="F11" s="66" t="s">
        <v>51</v>
      </c>
      <c r="G11" s="61"/>
      <c r="H11" s="62">
        <v>0</v>
      </c>
      <c r="J11" s="66" t="s">
        <v>51</v>
      </c>
      <c r="K11" s="61"/>
      <c r="L11" s="62">
        <v>0</v>
      </c>
    </row>
    <row r="12" spans="2:12" ht="32.1" customHeight="1" x14ac:dyDescent="0.35">
      <c r="B12" s="201" t="s">
        <v>52</v>
      </c>
      <c r="C12" s="202"/>
      <c r="D12" s="203"/>
      <c r="F12" s="201" t="s">
        <v>52</v>
      </c>
      <c r="G12" s="202"/>
      <c r="H12" s="203"/>
      <c r="J12" s="201" t="s">
        <v>52</v>
      </c>
      <c r="K12" s="202"/>
      <c r="L12" s="203"/>
    </row>
    <row r="13" spans="2:12" x14ac:dyDescent="0.35">
      <c r="B13" s="63"/>
      <c r="C13" s="64"/>
      <c r="D13" s="65" t="s">
        <v>16</v>
      </c>
      <c r="F13" s="63"/>
      <c r="G13" s="64"/>
      <c r="H13" s="65" t="s">
        <v>16</v>
      </c>
      <c r="J13" s="63"/>
      <c r="K13" s="64"/>
      <c r="L13" s="65" t="s">
        <v>16</v>
      </c>
    </row>
    <row r="14" spans="2:12" x14ac:dyDescent="0.35">
      <c r="B14" s="210" t="s">
        <v>53</v>
      </c>
      <c r="C14" s="211"/>
      <c r="D14" s="62">
        <v>89362.71</v>
      </c>
      <c r="F14" s="210" t="s">
        <v>53</v>
      </c>
      <c r="G14" s="211"/>
      <c r="H14" s="62">
        <v>45000</v>
      </c>
      <c r="J14" s="210" t="s">
        <v>53</v>
      </c>
      <c r="K14" s="211"/>
      <c r="L14" s="62">
        <v>107610</v>
      </c>
    </row>
    <row r="15" spans="2:12" ht="32.1" customHeight="1" x14ac:dyDescent="0.35">
      <c r="B15" s="201" t="s">
        <v>54</v>
      </c>
      <c r="C15" s="202"/>
      <c r="D15" s="203"/>
      <c r="F15" s="201" t="s">
        <v>54</v>
      </c>
      <c r="G15" s="202"/>
      <c r="H15" s="203"/>
      <c r="J15" s="201" t="s">
        <v>54</v>
      </c>
      <c r="K15" s="202"/>
      <c r="L15" s="203"/>
    </row>
    <row r="16" spans="2:12" ht="17.100000000000001" customHeight="1" x14ac:dyDescent="0.35">
      <c r="B16" s="63"/>
      <c r="C16" s="64"/>
      <c r="D16" s="65" t="s">
        <v>16</v>
      </c>
      <c r="F16" s="63"/>
      <c r="G16" s="64"/>
      <c r="H16" s="65" t="s">
        <v>16</v>
      </c>
      <c r="J16" s="63"/>
      <c r="K16" s="64"/>
      <c r="L16" s="65" t="s">
        <v>16</v>
      </c>
    </row>
    <row r="17" spans="2:12" ht="12" thickBot="1" x14ac:dyDescent="0.4">
      <c r="B17" s="210" t="s">
        <v>55</v>
      </c>
      <c r="C17" s="211"/>
      <c r="D17" s="62">
        <v>0</v>
      </c>
      <c r="F17" s="210" t="s">
        <v>55</v>
      </c>
      <c r="G17" s="211"/>
      <c r="H17" s="62">
        <v>10000</v>
      </c>
      <c r="J17" s="210" t="s">
        <v>55</v>
      </c>
      <c r="K17" s="211"/>
      <c r="L17" s="62">
        <v>0</v>
      </c>
    </row>
    <row r="18" spans="2:12" x14ac:dyDescent="0.35">
      <c r="B18" s="67"/>
      <c r="C18" s="68"/>
      <c r="D18" s="69" t="s">
        <v>56</v>
      </c>
      <c r="F18" s="67"/>
      <c r="G18" s="68"/>
      <c r="H18" s="69" t="s">
        <v>56</v>
      </c>
      <c r="J18" s="67"/>
      <c r="K18" s="68"/>
      <c r="L18" s="69" t="s">
        <v>56</v>
      </c>
    </row>
    <row r="19" spans="2:12" ht="12" thickBot="1" x14ac:dyDescent="0.4">
      <c r="B19" s="212" t="s">
        <v>57</v>
      </c>
      <c r="C19" s="213"/>
      <c r="D19" s="70">
        <f>D17+D14+D11</f>
        <v>89362.71</v>
      </c>
      <c r="F19" s="212" t="s">
        <v>57</v>
      </c>
      <c r="G19" s="213"/>
      <c r="H19" s="70">
        <f>H17+H14+H11</f>
        <v>55000</v>
      </c>
      <c r="J19" s="212" t="s">
        <v>57</v>
      </c>
      <c r="K19" s="213"/>
      <c r="L19" s="70">
        <f>L17+L14+L11</f>
        <v>107610</v>
      </c>
    </row>
    <row r="20" spans="2:12" x14ac:dyDescent="0.35">
      <c r="B20" s="71"/>
      <c r="C20" s="72"/>
      <c r="D20" s="73"/>
      <c r="F20" s="71"/>
      <c r="G20" s="72"/>
      <c r="H20" s="73"/>
      <c r="J20" s="71"/>
      <c r="K20" s="72"/>
      <c r="L20" s="73"/>
    </row>
    <row r="21" spans="2:12" ht="30.75" customHeight="1" x14ac:dyDescent="0.35">
      <c r="B21" s="214" t="s">
        <v>58</v>
      </c>
      <c r="C21" s="215"/>
      <c r="D21" s="216"/>
      <c r="F21" s="214" t="s">
        <v>58</v>
      </c>
      <c r="G21" s="215"/>
      <c r="H21" s="216"/>
      <c r="J21" s="214" t="s">
        <v>58</v>
      </c>
      <c r="K21" s="215"/>
      <c r="L21" s="216"/>
    </row>
    <row r="22" spans="2:12" x14ac:dyDescent="0.35">
      <c r="B22" s="63"/>
      <c r="C22" s="64"/>
      <c r="D22" s="65" t="s">
        <v>59</v>
      </c>
      <c r="F22" s="63"/>
      <c r="G22" s="64"/>
      <c r="H22" s="65" t="s">
        <v>59</v>
      </c>
      <c r="J22" s="63"/>
      <c r="K22" s="64"/>
      <c r="L22" s="65" t="s">
        <v>59</v>
      </c>
    </row>
    <row r="23" spans="2:12" x14ac:dyDescent="0.35">
      <c r="B23" s="210" t="s">
        <v>60</v>
      </c>
      <c r="C23" s="211"/>
      <c r="D23" s="62">
        <v>0</v>
      </c>
      <c r="F23" s="210" t="s">
        <v>60</v>
      </c>
      <c r="G23" s="211"/>
      <c r="H23" s="62">
        <v>72000</v>
      </c>
      <c r="J23" s="210" t="s">
        <v>60</v>
      </c>
      <c r="K23" s="211"/>
      <c r="L23" s="62">
        <v>388032</v>
      </c>
    </row>
    <row r="24" spans="2:12" x14ac:dyDescent="0.35">
      <c r="B24" s="210" t="s">
        <v>61</v>
      </c>
      <c r="C24" s="211"/>
      <c r="D24" s="62">
        <v>0</v>
      </c>
      <c r="F24" s="210" t="s">
        <v>61</v>
      </c>
      <c r="G24" s="211"/>
      <c r="H24" s="62">
        <v>48000</v>
      </c>
      <c r="J24" s="210" t="s">
        <v>61</v>
      </c>
      <c r="K24" s="211"/>
      <c r="L24" s="62">
        <v>279232</v>
      </c>
    </row>
    <row r="25" spans="2:12" ht="32.1" customHeight="1" x14ac:dyDescent="0.35">
      <c r="B25" s="214" t="s">
        <v>62</v>
      </c>
      <c r="C25" s="215"/>
      <c r="D25" s="216"/>
      <c r="F25" s="214" t="s">
        <v>62</v>
      </c>
      <c r="G25" s="215"/>
      <c r="H25" s="216"/>
      <c r="J25" s="214" t="s">
        <v>62</v>
      </c>
      <c r="K25" s="215"/>
      <c r="L25" s="216"/>
    </row>
    <row r="26" spans="2:12" ht="17.100000000000001" customHeight="1" x14ac:dyDescent="0.35">
      <c r="B26" s="63"/>
      <c r="C26" s="64"/>
      <c r="D26" s="65" t="s">
        <v>59</v>
      </c>
      <c r="F26" s="63"/>
      <c r="G26" s="64"/>
      <c r="H26" s="65" t="s">
        <v>59</v>
      </c>
      <c r="J26" s="63"/>
      <c r="K26" s="64"/>
      <c r="L26" s="65" t="s">
        <v>59</v>
      </c>
    </row>
    <row r="27" spans="2:12" x14ac:dyDescent="0.35">
      <c r="B27" s="210" t="s">
        <v>63</v>
      </c>
      <c r="C27" s="211"/>
      <c r="D27" s="62">
        <v>218753.31</v>
      </c>
      <c r="F27" s="210" t="s">
        <v>63</v>
      </c>
      <c r="G27" s="211"/>
      <c r="H27" s="169">
        <v>0</v>
      </c>
      <c r="J27" s="210" t="s">
        <v>63</v>
      </c>
      <c r="K27" s="211"/>
      <c r="L27" s="62">
        <v>0</v>
      </c>
    </row>
    <row r="28" spans="2:12" ht="12" thickBot="1" x14ac:dyDescent="0.4">
      <c r="B28" s="51" t="s">
        <v>64</v>
      </c>
      <c r="D28" s="62">
        <v>152463.76999999999</v>
      </c>
      <c r="F28" s="51" t="s">
        <v>64</v>
      </c>
      <c r="H28" s="169">
        <v>0</v>
      </c>
      <c r="J28" s="51" t="s">
        <v>64</v>
      </c>
      <c r="L28" s="62">
        <v>0</v>
      </c>
    </row>
    <row r="29" spans="2:12" x14ac:dyDescent="0.35">
      <c r="B29" s="74"/>
      <c r="C29" s="75"/>
      <c r="D29" s="76" t="s">
        <v>65</v>
      </c>
      <c r="F29" s="74"/>
      <c r="G29" s="75"/>
      <c r="H29" s="76" t="s">
        <v>65</v>
      </c>
      <c r="J29" s="74"/>
      <c r="K29" s="75"/>
      <c r="L29" s="76" t="s">
        <v>65</v>
      </c>
    </row>
    <row r="30" spans="2:12" x14ac:dyDescent="0.35">
      <c r="B30" s="217" t="s">
        <v>66</v>
      </c>
      <c r="C30" s="218"/>
      <c r="D30" s="77">
        <f>D23+D27</f>
        <v>218753.31</v>
      </c>
      <c r="F30" s="217" t="s">
        <v>66</v>
      </c>
      <c r="G30" s="218"/>
      <c r="H30" s="77">
        <f>H23+H27</f>
        <v>72000</v>
      </c>
      <c r="J30" s="217" t="s">
        <v>66</v>
      </c>
      <c r="K30" s="218"/>
      <c r="L30" s="77">
        <f>L23+L27</f>
        <v>388032</v>
      </c>
    </row>
    <row r="31" spans="2:12" ht="12" thickBot="1" x14ac:dyDescent="0.4">
      <c r="B31" s="219" t="s">
        <v>67</v>
      </c>
      <c r="C31" s="220"/>
      <c r="D31" s="78">
        <f>D24+D28</f>
        <v>152463.76999999999</v>
      </c>
      <c r="F31" s="219" t="s">
        <v>67</v>
      </c>
      <c r="G31" s="220"/>
      <c r="H31" s="78">
        <f>H24+H28</f>
        <v>48000</v>
      </c>
      <c r="J31" s="219" t="s">
        <v>67</v>
      </c>
      <c r="K31" s="220"/>
      <c r="L31" s="78">
        <f>L24+L28</f>
        <v>279232</v>
      </c>
    </row>
    <row r="32" spans="2:12" ht="12" thickBot="1" x14ac:dyDescent="0.4">
      <c r="B32" s="79"/>
      <c r="C32" s="80"/>
      <c r="D32" s="81"/>
      <c r="F32" s="79"/>
      <c r="G32" s="80"/>
      <c r="H32" s="81"/>
      <c r="J32" s="79"/>
      <c r="K32" s="80"/>
      <c r="L32" s="81"/>
    </row>
    <row r="33" spans="2:12" ht="27" customHeight="1" x14ac:dyDescent="0.35">
      <c r="B33" s="207" t="s">
        <v>68</v>
      </c>
      <c r="C33" s="208"/>
      <c r="D33" s="209"/>
      <c r="F33" s="207" t="s">
        <v>68</v>
      </c>
      <c r="G33" s="208"/>
      <c r="H33" s="209"/>
      <c r="J33" s="207" t="s">
        <v>68</v>
      </c>
      <c r="K33" s="208"/>
      <c r="L33" s="209"/>
    </row>
    <row r="34" spans="2:12" x14ac:dyDescent="0.35">
      <c r="B34" s="82" t="s">
        <v>69</v>
      </c>
      <c r="C34" s="83"/>
      <c r="D34" s="84">
        <f>D19+D30</f>
        <v>308116.02</v>
      </c>
      <c r="F34" s="82" t="s">
        <v>69</v>
      </c>
      <c r="G34" s="83"/>
      <c r="H34" s="84">
        <f>H19+H30</f>
        <v>127000</v>
      </c>
      <c r="J34" s="82" t="s">
        <v>69</v>
      </c>
      <c r="K34" s="83"/>
      <c r="L34" s="84">
        <f>L19+L30</f>
        <v>495642</v>
      </c>
    </row>
    <row r="35" spans="2:12" ht="12" thickBot="1" x14ac:dyDescent="0.4">
      <c r="B35" s="85" t="s">
        <v>70</v>
      </c>
      <c r="C35" s="86"/>
      <c r="D35" s="87">
        <f>D19+D30+D31</f>
        <v>460579.79000000004</v>
      </c>
      <c r="F35" s="85" t="s">
        <v>70</v>
      </c>
      <c r="G35" s="86"/>
      <c r="H35" s="87">
        <f>H19+H30+H31</f>
        <v>175000</v>
      </c>
      <c r="J35" s="85" t="s">
        <v>70</v>
      </c>
      <c r="K35" s="86"/>
      <c r="L35" s="87">
        <f>L19+L30+L31</f>
        <v>774874</v>
      </c>
    </row>
    <row r="37" spans="2:12" hidden="1" x14ac:dyDescent="0.35">
      <c r="B37" s="90" t="s">
        <v>82</v>
      </c>
      <c r="C37" s="88"/>
      <c r="D37" s="88"/>
      <c r="F37" s="90" t="s">
        <v>82</v>
      </c>
      <c r="G37" s="88"/>
      <c r="H37" s="88"/>
      <c r="J37" s="90" t="s">
        <v>82</v>
      </c>
      <c r="K37" s="88"/>
      <c r="L37" s="88"/>
    </row>
    <row r="38" spans="2:12" hidden="1" x14ac:dyDescent="0.35">
      <c r="B38" s="46" t="s">
        <v>74</v>
      </c>
      <c r="D38" s="89">
        <f>D30/3</f>
        <v>72917.77</v>
      </c>
      <c r="E38" s="89"/>
      <c r="F38" s="46" t="s">
        <v>74</v>
      </c>
      <c r="H38" s="89">
        <f>H30/3</f>
        <v>24000</v>
      </c>
      <c r="J38" s="46" t="s">
        <v>74</v>
      </c>
      <c r="L38" s="89">
        <f>L30/3</f>
        <v>129344</v>
      </c>
    </row>
    <row r="39" spans="2:12" hidden="1" x14ac:dyDescent="0.35">
      <c r="B39" s="46" t="s">
        <v>75</v>
      </c>
      <c r="D39" s="147">
        <f>D31/2</f>
        <v>76231.884999999995</v>
      </c>
      <c r="E39" s="89"/>
      <c r="F39" s="46" t="s">
        <v>75</v>
      </c>
      <c r="H39" s="147">
        <f>H31/2</f>
        <v>24000</v>
      </c>
      <c r="J39" s="46" t="s">
        <v>75</v>
      </c>
      <c r="L39" s="147">
        <f>L31/2</f>
        <v>139616</v>
      </c>
    </row>
    <row r="40" spans="2:12" hidden="1" x14ac:dyDescent="0.35">
      <c r="D40" s="89"/>
      <c r="E40" s="89"/>
      <c r="H40" s="89"/>
      <c r="L40" s="89"/>
    </row>
    <row r="41" spans="2:12" hidden="1" x14ac:dyDescent="0.35"/>
    <row r="42" spans="2:12" hidden="1" x14ac:dyDescent="0.35">
      <c r="B42" s="46" t="s">
        <v>73</v>
      </c>
      <c r="D42" s="89">
        <f>D19</f>
        <v>89362.71</v>
      </c>
      <c r="E42" s="89"/>
      <c r="F42" s="46" t="s">
        <v>73</v>
      </c>
      <c r="H42" s="89">
        <f>H19</f>
        <v>55000</v>
      </c>
      <c r="J42" s="46" t="s">
        <v>73</v>
      </c>
      <c r="L42" s="89">
        <f>L19</f>
        <v>107610</v>
      </c>
    </row>
    <row r="43" spans="2:12" hidden="1" x14ac:dyDescent="0.35"/>
    <row r="44" spans="2:12" hidden="1" x14ac:dyDescent="0.35">
      <c r="B44" s="46" t="s">
        <v>76</v>
      </c>
      <c r="D44" s="89">
        <f>D34/3</f>
        <v>102705.34000000001</v>
      </c>
      <c r="E44" s="89"/>
      <c r="F44" s="46" t="s">
        <v>76</v>
      </c>
      <c r="H44" s="89">
        <f>H34/3</f>
        <v>42333.333333333336</v>
      </c>
      <c r="J44" s="46" t="s">
        <v>76</v>
      </c>
      <c r="L44" s="89">
        <f>L34/3</f>
        <v>165214</v>
      </c>
    </row>
    <row r="45" spans="2:12" s="146" customFormat="1" ht="11.25" hidden="1" x14ac:dyDescent="0.3">
      <c r="B45" s="146" t="s">
        <v>77</v>
      </c>
      <c r="D45" s="147">
        <f>D35/5</f>
        <v>92115.958000000013</v>
      </c>
      <c r="E45" s="147"/>
      <c r="F45" s="146" t="s">
        <v>77</v>
      </c>
      <c r="H45" s="147">
        <f>H35/5</f>
        <v>35000</v>
      </c>
      <c r="J45" s="146" t="s">
        <v>77</v>
      </c>
      <c r="L45" s="147">
        <f>L35/5</f>
        <v>154974.79999999999</v>
      </c>
    </row>
    <row r="46" spans="2:12" hidden="1" x14ac:dyDescent="0.35"/>
    <row r="47" spans="2:12" hidden="1" x14ac:dyDescent="0.35"/>
    <row r="48" spans="2:12" ht="14.25" hidden="1" x14ac:dyDescent="0.45">
      <c r="B48" s="151" t="s">
        <v>86</v>
      </c>
      <c r="C48" s="151"/>
      <c r="D48" s="151"/>
      <c r="F48" s="151" t="s">
        <v>86</v>
      </c>
      <c r="G48" s="151"/>
      <c r="H48" s="151"/>
      <c r="J48" s="151" t="s">
        <v>86</v>
      </c>
      <c r="K48" s="151"/>
      <c r="L48" s="151"/>
    </row>
    <row r="49" spans="2:12" ht="13.9" hidden="1" x14ac:dyDescent="0.35">
      <c r="B49" s="33" t="s">
        <v>8</v>
      </c>
      <c r="F49" s="33" t="s">
        <v>8</v>
      </c>
      <c r="J49" s="33" t="s">
        <v>8</v>
      </c>
    </row>
    <row r="50" spans="2:12" ht="13.9" hidden="1" x14ac:dyDescent="0.35">
      <c r="B50" s="91" t="s">
        <v>9</v>
      </c>
      <c r="D50" s="89">
        <f>MIN($D$34,$H$34,$L$34)</f>
        <v>127000</v>
      </c>
      <c r="E50" s="89"/>
      <c r="F50" s="91" t="s">
        <v>9</v>
      </c>
      <c r="H50" s="89">
        <f>MIN($D$34,$H$34,$L$34)</f>
        <v>127000</v>
      </c>
      <c r="J50" s="91" t="s">
        <v>9</v>
      </c>
      <c r="L50" s="89">
        <f>MIN($D$34,$H$34,$L$34)</f>
        <v>127000</v>
      </c>
    </row>
    <row r="51" spans="2:12" ht="13.9" hidden="1" x14ac:dyDescent="0.35">
      <c r="B51" s="91" t="s">
        <v>10</v>
      </c>
      <c r="D51" s="89">
        <f>D34</f>
        <v>308116.02</v>
      </c>
      <c r="E51" s="89"/>
      <c r="F51" s="91" t="s">
        <v>10</v>
      </c>
      <c r="H51" s="89">
        <f>H34</f>
        <v>127000</v>
      </c>
      <c r="J51" s="91" t="s">
        <v>10</v>
      </c>
      <c r="L51" s="89">
        <f>L34</f>
        <v>495642</v>
      </c>
    </row>
    <row r="52" spans="2:12" ht="13.9" hidden="1" x14ac:dyDescent="0.35">
      <c r="B52" s="91" t="s">
        <v>29</v>
      </c>
      <c r="D52" s="46">
        <v>30</v>
      </c>
      <c r="F52" s="91" t="s">
        <v>29</v>
      </c>
      <c r="H52" s="46">
        <v>30</v>
      </c>
      <c r="J52" s="91" t="s">
        <v>29</v>
      </c>
      <c r="L52" s="46">
        <v>30</v>
      </c>
    </row>
    <row r="53" spans="2:12" ht="13.9" hidden="1" x14ac:dyDescent="0.35">
      <c r="B53" s="91" t="s">
        <v>11</v>
      </c>
      <c r="C53" s="52"/>
      <c r="D53" s="92">
        <f>(D50/D51)*(D52)</f>
        <v>12.365471941381042</v>
      </c>
      <c r="E53" s="92"/>
      <c r="F53" s="91" t="s">
        <v>11</v>
      </c>
      <c r="G53" s="52"/>
      <c r="H53" s="92">
        <f>(H50/H51)*(H52)</f>
        <v>30</v>
      </c>
      <c r="J53" s="91" t="s">
        <v>11</v>
      </c>
      <c r="K53" s="52"/>
      <c r="L53" s="92">
        <f>(L50/L51)*(L52)</f>
        <v>7.6869998910503954</v>
      </c>
    </row>
    <row r="54" spans="2:12" hidden="1" x14ac:dyDescent="0.35"/>
    <row r="55" spans="2:12" ht="14.25" x14ac:dyDescent="0.45">
      <c r="B55" s="148" t="s">
        <v>85</v>
      </c>
      <c r="C55" s="148"/>
      <c r="D55" s="148"/>
      <c r="F55" s="148" t="s">
        <v>85</v>
      </c>
      <c r="G55" s="148"/>
      <c r="H55" s="148"/>
      <c r="J55" s="148" t="s">
        <v>85</v>
      </c>
      <c r="K55" s="148"/>
      <c r="L55" s="148"/>
    </row>
    <row r="56" spans="2:12" ht="13.9" x14ac:dyDescent="0.35">
      <c r="B56" s="33" t="s">
        <v>8</v>
      </c>
      <c r="F56" s="33" t="s">
        <v>8</v>
      </c>
      <c r="J56" s="33" t="s">
        <v>8</v>
      </c>
    </row>
    <row r="57" spans="2:12" ht="13.9" x14ac:dyDescent="0.35">
      <c r="B57" s="91" t="s">
        <v>9</v>
      </c>
      <c r="D57" s="89">
        <f>MIN($D$35,$H$35,$L$35)</f>
        <v>175000</v>
      </c>
      <c r="E57" s="89"/>
      <c r="F57" s="91" t="s">
        <v>9</v>
      </c>
      <c r="H57" s="89">
        <f>MIN($D$35,$H$35,$L$35)</f>
        <v>175000</v>
      </c>
      <c r="J57" s="91" t="s">
        <v>9</v>
      </c>
      <c r="L57" s="89">
        <f>MIN($D$35,$H$35,$L$35)</f>
        <v>175000</v>
      </c>
    </row>
    <row r="58" spans="2:12" ht="13.9" x14ac:dyDescent="0.35">
      <c r="B58" s="91" t="s">
        <v>10</v>
      </c>
      <c r="D58" s="89">
        <f>D35</f>
        <v>460579.79000000004</v>
      </c>
      <c r="E58" s="89"/>
      <c r="F58" s="91" t="s">
        <v>10</v>
      </c>
      <c r="H58" s="89">
        <f>H35</f>
        <v>175000</v>
      </c>
      <c r="J58" s="91" t="s">
        <v>10</v>
      </c>
      <c r="L58" s="89">
        <f>L35</f>
        <v>774874</v>
      </c>
    </row>
    <row r="59" spans="2:12" ht="13.9" x14ac:dyDescent="0.35">
      <c r="B59" s="91" t="s">
        <v>29</v>
      </c>
      <c r="D59" s="46">
        <v>30</v>
      </c>
      <c r="F59" s="91" t="s">
        <v>29</v>
      </c>
      <c r="H59" s="46">
        <v>30</v>
      </c>
      <c r="J59" s="91" t="s">
        <v>29</v>
      </c>
      <c r="L59" s="46">
        <v>30</v>
      </c>
    </row>
    <row r="60" spans="2:12" ht="13.9" x14ac:dyDescent="0.35">
      <c r="B60" s="91" t="s">
        <v>11</v>
      </c>
      <c r="C60" s="52"/>
      <c r="D60" s="153">
        <f>(D57/D58)*(D59)</f>
        <v>11.398676437800276</v>
      </c>
      <c r="E60" s="92"/>
      <c r="F60" s="91" t="s">
        <v>11</v>
      </c>
      <c r="G60" s="52"/>
      <c r="H60" s="153">
        <f>(H57/H58)*(H59)</f>
        <v>30</v>
      </c>
      <c r="J60" s="91" t="s">
        <v>11</v>
      </c>
      <c r="K60" s="52"/>
      <c r="L60" s="153">
        <f>(L57/L58)*(L59)</f>
        <v>6.7752950802323992</v>
      </c>
    </row>
    <row r="63" spans="2:12" ht="14.25" hidden="1" x14ac:dyDescent="0.45">
      <c r="B63" s="149" t="s">
        <v>84</v>
      </c>
      <c r="C63" s="149"/>
      <c r="D63" s="149"/>
      <c r="F63" s="149" t="s">
        <v>83</v>
      </c>
      <c r="G63" s="149"/>
      <c r="H63" s="149"/>
      <c r="J63" s="149" t="s">
        <v>83</v>
      </c>
      <c r="K63" s="149"/>
      <c r="L63" s="149"/>
    </row>
    <row r="64" spans="2:12" ht="13.9" hidden="1" x14ac:dyDescent="0.35">
      <c r="B64" s="33" t="s">
        <v>8</v>
      </c>
      <c r="F64" s="33" t="s">
        <v>8</v>
      </c>
      <c r="J64" s="33" t="s">
        <v>8</v>
      </c>
    </row>
    <row r="65" spans="2:12" ht="13.9" hidden="1" x14ac:dyDescent="0.35">
      <c r="B65" s="91" t="s">
        <v>9</v>
      </c>
      <c r="D65" s="89">
        <f>D66</f>
        <v>149149.655</v>
      </c>
      <c r="E65" s="89"/>
      <c r="F65" s="91" t="s">
        <v>9</v>
      </c>
      <c r="H65" s="89">
        <f>D65</f>
        <v>149149.655</v>
      </c>
      <c r="J65" s="91" t="s">
        <v>9</v>
      </c>
      <c r="L65" s="89">
        <f>D65</f>
        <v>149149.655</v>
      </c>
    </row>
    <row r="66" spans="2:12" ht="13.9" hidden="1" x14ac:dyDescent="0.35">
      <c r="B66" s="91" t="s">
        <v>10</v>
      </c>
      <c r="D66" s="89">
        <f>SUM(D38:D39)</f>
        <v>149149.655</v>
      </c>
      <c r="E66" s="89"/>
      <c r="F66" s="91" t="s">
        <v>10</v>
      </c>
      <c r="H66" s="89">
        <f>SUM(H38:H39)</f>
        <v>48000</v>
      </c>
      <c r="J66" s="91" t="s">
        <v>10</v>
      </c>
      <c r="L66" s="89">
        <f>SUM(L38:L39)</f>
        <v>268960</v>
      </c>
    </row>
    <row r="67" spans="2:12" ht="13.9" hidden="1" x14ac:dyDescent="0.35">
      <c r="B67" s="91" t="s">
        <v>29</v>
      </c>
      <c r="D67" s="46">
        <v>30</v>
      </c>
      <c r="F67" s="91" t="s">
        <v>29</v>
      </c>
      <c r="H67" s="46">
        <v>30</v>
      </c>
      <c r="J67" s="91" t="s">
        <v>29</v>
      </c>
      <c r="L67" s="46">
        <v>30</v>
      </c>
    </row>
    <row r="68" spans="2:12" ht="13.9" hidden="1" x14ac:dyDescent="0.35">
      <c r="B68" s="91" t="s">
        <v>11</v>
      </c>
      <c r="C68" s="52"/>
      <c r="D68" s="150">
        <f>(D65/D66)*(D67)</f>
        <v>30</v>
      </c>
      <c r="E68" s="92"/>
      <c r="F68" s="91" t="s">
        <v>11</v>
      </c>
      <c r="G68" s="52"/>
      <c r="H68" s="92">
        <f>(H65/H66)*(H67)</f>
        <v>93.218534375000004</v>
      </c>
      <c r="J68" s="91" t="s">
        <v>11</v>
      </c>
      <c r="K68" s="52"/>
      <c r="L68" s="92">
        <f>(L65/L66)*(L67)</f>
        <v>16.636264314396193</v>
      </c>
    </row>
  </sheetData>
  <sheetProtection selectLockedCells="1"/>
  <mergeCells count="54">
    <mergeCell ref="J33:L33"/>
    <mergeCell ref="J24:K24"/>
    <mergeCell ref="J25:L25"/>
    <mergeCell ref="J27:K27"/>
    <mergeCell ref="J30:K30"/>
    <mergeCell ref="J31:K31"/>
    <mergeCell ref="F27:G27"/>
    <mergeCell ref="F30:G30"/>
    <mergeCell ref="F31:G31"/>
    <mergeCell ref="F33:H33"/>
    <mergeCell ref="J2:L2"/>
    <mergeCell ref="J4:L4"/>
    <mergeCell ref="K6:L6"/>
    <mergeCell ref="K7:L7"/>
    <mergeCell ref="J9:L9"/>
    <mergeCell ref="J12:L12"/>
    <mergeCell ref="J14:K14"/>
    <mergeCell ref="J15:L15"/>
    <mergeCell ref="J17:K17"/>
    <mergeCell ref="J19:K19"/>
    <mergeCell ref="J21:L21"/>
    <mergeCell ref="J23:K23"/>
    <mergeCell ref="F19:G19"/>
    <mergeCell ref="F21:H21"/>
    <mergeCell ref="F23:G23"/>
    <mergeCell ref="F24:G24"/>
    <mergeCell ref="F25:H25"/>
    <mergeCell ref="F9:H9"/>
    <mergeCell ref="F12:H12"/>
    <mergeCell ref="F14:G14"/>
    <mergeCell ref="F15:H15"/>
    <mergeCell ref="F17:G17"/>
    <mergeCell ref="B2:D2"/>
    <mergeCell ref="F2:H2"/>
    <mergeCell ref="F4:H4"/>
    <mergeCell ref="G6:H6"/>
    <mergeCell ref="G7:H7"/>
    <mergeCell ref="C7:D7"/>
    <mergeCell ref="C6:D6"/>
    <mergeCell ref="B4:D4"/>
    <mergeCell ref="B12:D12"/>
    <mergeCell ref="B9:D9"/>
    <mergeCell ref="B33:D33"/>
    <mergeCell ref="B14:C14"/>
    <mergeCell ref="B15:D15"/>
    <mergeCell ref="B17:C17"/>
    <mergeCell ref="B19:C19"/>
    <mergeCell ref="B21:D21"/>
    <mergeCell ref="B23:C23"/>
    <mergeCell ref="B24:C24"/>
    <mergeCell ref="B25:D25"/>
    <mergeCell ref="B27:C27"/>
    <mergeCell ref="B30:C30"/>
    <mergeCell ref="B31:C31"/>
  </mergeCells>
  <conditionalFormatting sqref="C6">
    <cfRule type="cellIs" dxfId="2" priority="3" operator="equal">
      <formula>""</formula>
    </cfRule>
  </conditionalFormatting>
  <conditionalFormatting sqref="G6">
    <cfRule type="cellIs" dxfId="1" priority="2" operator="equal">
      <formula>""</formula>
    </cfRule>
  </conditionalFormatting>
  <conditionalFormatting sqref="K6">
    <cfRule type="cellIs" dxfId="0" priority="1" operator="equal">
      <formula>""</formula>
    </cfRule>
  </conditionalFormatting>
  <pageMargins left="0.7" right="0.7" top="0.75" bottom="0.75" header="0.3" footer="0.3"/>
  <pageSetup scale="68" fitToHeight="0" orientation="portrait" horizontalDpi="1200" verticalDpi="1200"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ProposalEvaluationTemplate</vt:lpstr>
      <vt:lpstr>E.   Cost </vt:lpstr>
      <vt:lpstr>Official Bid Price Sheet</vt:lpstr>
      <vt:lpstr>'Official Bid Price Sheet'!Print_Area</vt:lpstr>
      <vt:lpstr>'Official Bid Price Sheet'!Print_Titles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Optony Inc</dc:creator>
  <cp:keywords/>
  <dc:description/>
  <cp:lastModifiedBy>Ellen Ann Ferguson</cp:lastModifiedBy>
  <cp:lastPrinted>2013-10-31T22:02:48Z</cp:lastPrinted>
  <dcterms:created xsi:type="dcterms:W3CDTF">2009-04-16T15:54:17Z</dcterms:created>
  <dcterms:modified xsi:type="dcterms:W3CDTF">2021-03-24T15:52:57Z</dcterms:modified>
  <cp:category/>
</cp:coreProperties>
</file>