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lenf\Desktop\"/>
    </mc:Choice>
  </mc:AlternateContent>
  <xr:revisionPtr revIDLastSave="0" documentId="8_{E282D09F-3772-42A6-9B1A-5268AF2677DA}" xr6:coauthVersionLast="28" xr6:coauthVersionMax="28" xr10:uidLastSave="{00000000-0000-0000-0000-000000000000}"/>
  <bookViews>
    <workbookView xWindow="0" yWindow="0" windowWidth="7800" windowHeight="3750" xr2:uid="{00000000-000D-0000-FFFF-FFFF00000000}"/>
  </bookViews>
  <sheets>
    <sheet name="Summary" sheetId="1" r:id="rId1"/>
    <sheet name="Calculated" sheetId="2" r:id="rId2"/>
    <sheet name="Accenture" sheetId="4" r:id="rId3"/>
    <sheet name="Deloitte" sheetId="5" r:id="rId4"/>
    <sheet name="PwC" sheetId="6" r:id="rId5"/>
    <sheet name="Sierra-Cedar" sheetId="7" r:id="rId6"/>
    <sheet name="Sheet1" sheetId="8" r:id="rId7"/>
  </sheets>
  <calcPr calcId="171027"/>
</workbook>
</file>

<file path=xl/calcChain.xml><?xml version="1.0" encoding="utf-8"?>
<calcChain xmlns="http://schemas.openxmlformats.org/spreadsheetml/2006/main">
  <c r="B15" i="2" l="1"/>
  <c r="C14" i="2" l="1"/>
  <c r="D52" i="1" s="1"/>
  <c r="O30" i="5"/>
  <c r="D48" i="1" s="1"/>
  <c r="O29" i="5"/>
  <c r="D47" i="1" s="1"/>
  <c r="O28" i="5"/>
  <c r="D46" i="1" s="1"/>
  <c r="O30" i="4"/>
  <c r="C48" i="1" s="1"/>
  <c r="O29" i="4"/>
  <c r="C47" i="1" s="1"/>
  <c r="O28" i="4"/>
  <c r="C46" i="1" s="1"/>
  <c r="B54" i="1"/>
  <c r="B50" i="1"/>
  <c r="D50" i="1" l="1"/>
  <c r="D54" i="1" s="1"/>
  <c r="C50" i="1"/>
  <c r="C54" i="1" s="1"/>
  <c r="C13" i="2"/>
  <c r="C52" i="1" s="1"/>
  <c r="O22" i="7"/>
  <c r="F34" i="1" s="1"/>
  <c r="O21" i="7"/>
  <c r="F33" i="1" s="1"/>
  <c r="O20" i="7"/>
  <c r="F32" i="1" s="1"/>
  <c r="O22" i="5"/>
  <c r="D34" i="1" s="1"/>
  <c r="O21" i="5"/>
  <c r="D33" i="1" s="1"/>
  <c r="O20" i="5"/>
  <c r="D32" i="1" s="1"/>
  <c r="O22" i="4"/>
  <c r="C34" i="1" s="1"/>
  <c r="O21" i="4"/>
  <c r="C33" i="1" s="1"/>
  <c r="O20" i="4"/>
  <c r="C32" i="1" s="1"/>
  <c r="B36" i="1"/>
  <c r="B40" i="1" s="1"/>
  <c r="F36" i="1" l="1"/>
  <c r="C36" i="1"/>
  <c r="D36" i="1"/>
  <c r="O14" i="7"/>
  <c r="F20" i="1" s="1"/>
  <c r="O13" i="7"/>
  <c r="F19" i="1" s="1"/>
  <c r="O12" i="7"/>
  <c r="F18" i="1" s="1"/>
  <c r="O6" i="7"/>
  <c r="O5" i="7"/>
  <c r="O4" i="7"/>
  <c r="O14" i="6"/>
  <c r="E20" i="1" s="1"/>
  <c r="O13" i="6"/>
  <c r="E19" i="1" s="1"/>
  <c r="O12" i="6"/>
  <c r="E18" i="1" s="1"/>
  <c r="O6" i="6"/>
  <c r="O5" i="6"/>
  <c r="O4" i="6"/>
  <c r="O14" i="5"/>
  <c r="D20" i="1" s="1"/>
  <c r="O13" i="5"/>
  <c r="D19" i="1" s="1"/>
  <c r="O12" i="5"/>
  <c r="D18" i="1" s="1"/>
  <c r="O6" i="5"/>
  <c r="O5" i="5"/>
  <c r="O4" i="5"/>
  <c r="O14" i="4"/>
  <c r="C20" i="1" s="1"/>
  <c r="O13" i="4"/>
  <c r="C19" i="1" s="1"/>
  <c r="O12" i="4"/>
  <c r="C18" i="1" s="1"/>
  <c r="O6" i="4"/>
  <c r="O5" i="4"/>
  <c r="O4" i="4"/>
  <c r="B8" i="2"/>
  <c r="C7" i="2" s="1"/>
  <c r="B26" i="1"/>
  <c r="B22" i="1"/>
  <c r="F12" i="1"/>
  <c r="E12" i="1"/>
  <c r="D12" i="1"/>
  <c r="C12" i="1"/>
  <c r="B12" i="1"/>
  <c r="F8" i="1"/>
  <c r="E8" i="1"/>
  <c r="D8" i="1"/>
  <c r="C8" i="1"/>
  <c r="B8" i="1"/>
  <c r="F6" i="1"/>
  <c r="E6" i="1"/>
  <c r="D6" i="1"/>
  <c r="C6" i="1"/>
  <c r="F5" i="1"/>
  <c r="E5" i="1"/>
  <c r="D5" i="1"/>
  <c r="C5" i="1"/>
  <c r="F4" i="1"/>
  <c r="E4" i="1"/>
  <c r="D4" i="1"/>
  <c r="C4" i="1"/>
  <c r="F38" i="1" l="1"/>
  <c r="F24" i="1"/>
  <c r="C5" i="2"/>
  <c r="C4" i="2"/>
  <c r="C6" i="2"/>
  <c r="E24" i="1" s="1"/>
  <c r="F40" i="1"/>
  <c r="F22" i="1"/>
  <c r="F26" i="1" s="1"/>
  <c r="E22" i="1"/>
  <c r="D22" i="1"/>
  <c r="C22" i="1"/>
  <c r="D38" i="1" l="1"/>
  <c r="D40" i="1" s="1"/>
  <c r="D24" i="1"/>
  <c r="D26" i="1" s="1"/>
  <c r="E26" i="1"/>
  <c r="C38" i="1"/>
  <c r="C40" i="1" s="1"/>
  <c r="C24" i="1"/>
  <c r="C26" i="1" s="1"/>
</calcChain>
</file>

<file path=xl/sharedStrings.xml><?xml version="1.0" encoding="utf-8"?>
<sst xmlns="http://schemas.openxmlformats.org/spreadsheetml/2006/main" count="171" uniqueCount="27">
  <si>
    <t>Total Possible Points</t>
  </si>
  <si>
    <t>Vendor Scores</t>
  </si>
  <si>
    <t>Cost Proposal</t>
  </si>
  <si>
    <t>TOTAL Round 1 Score</t>
  </si>
  <si>
    <t>Cost</t>
  </si>
  <si>
    <t>SCORE</t>
  </si>
  <si>
    <t>Total Poss Points</t>
  </si>
  <si>
    <t>SUBTOTAL Technical Proposal</t>
  </si>
  <si>
    <t>Accenture</t>
  </si>
  <si>
    <t>Deloitte</t>
  </si>
  <si>
    <t>PwC</t>
  </si>
  <si>
    <t>Sierra-Cedar</t>
  </si>
  <si>
    <t xml:space="preserve">  LOWEST</t>
  </si>
  <si>
    <t>COST-Round 1</t>
  </si>
  <si>
    <t>Round 1B Scoring
January 10, 2018</t>
  </si>
  <si>
    <t>Round 1A Scoring
January 10, 2018</t>
  </si>
  <si>
    <t>Round 1A</t>
  </si>
  <si>
    <t>Criteria 1 - Project Approach and Methodology</t>
  </si>
  <si>
    <t>Criteria 2 - Firm Qualifications and Experience</t>
  </si>
  <si>
    <t>Criteria 3 - Proposed Project Team Experience</t>
  </si>
  <si>
    <t>Round 1B</t>
  </si>
  <si>
    <t>Round 2 Scoring
February 14, 2018</t>
  </si>
  <si>
    <t>Round 2</t>
  </si>
  <si>
    <t>Round 3 Scoring
March 7, 2018</t>
  </si>
  <si>
    <t>Round 3</t>
  </si>
  <si>
    <t>Points (of 300)</t>
  </si>
  <si>
    <t>COST-Round 3 (BAFO)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</si>
</sst>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_([$€-2]* #,##0.00_);_([$€-2]* \(#,##0.00\);_([$€-2]* &quot;-&quot;??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indexed="22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86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7" applyNumberFormat="0" applyAlignment="0" applyProtection="0"/>
    <xf numFmtId="0" fontId="15" fillId="10" borderId="8" applyNumberFormat="0" applyAlignment="0" applyProtection="0"/>
    <xf numFmtId="0" fontId="16" fillId="10" borderId="7" applyNumberFormat="0" applyAlignment="0" applyProtection="0"/>
    <xf numFmtId="0" fontId="17" fillId="0" borderId="9" applyNumberFormat="0" applyFill="0" applyAlignment="0" applyProtection="0"/>
    <xf numFmtId="0" fontId="18" fillId="11" borderId="10" applyNumberFormat="0" applyAlignment="0" applyProtection="0"/>
    <xf numFmtId="0" fontId="19" fillId="0" borderId="0" applyNumberFormat="0" applyFill="0" applyBorder="0" applyAlignment="0" applyProtection="0"/>
    <xf numFmtId="0" fontId="1" fillId="12" borderId="11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164" fontId="22" fillId="0" borderId="0"/>
    <xf numFmtId="0" fontId="22" fillId="0" borderId="0"/>
    <xf numFmtId="0" fontId="22" fillId="0" borderId="0"/>
    <xf numFmtId="0" fontId="22" fillId="0" borderId="0"/>
    <xf numFmtId="164" fontId="22" fillId="0" borderId="0"/>
    <xf numFmtId="0" fontId="26" fillId="0" borderId="0"/>
    <xf numFmtId="0" fontId="22" fillId="0" borderId="0"/>
    <xf numFmtId="0" fontId="22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14">
      <alignment horizontal="center"/>
    </xf>
    <xf numFmtId="3" fontId="24" fillId="0" borderId="0" applyFont="0" applyFill="0" applyBorder="0" applyAlignment="0" applyProtection="0"/>
    <xf numFmtId="0" fontId="24" fillId="38" borderId="0" applyNumberFormat="0" applyFont="0" applyBorder="0" applyAlignment="0" applyProtection="0"/>
    <xf numFmtId="0" fontId="3" fillId="0" borderId="0"/>
    <xf numFmtId="0" fontId="3" fillId="0" borderId="0"/>
    <xf numFmtId="0" fontId="3" fillId="0" borderId="0"/>
  </cellStyleXfs>
  <cellXfs count="29">
    <xf numFmtId="0" fontId="0" fillId="0" borderId="0" xfId="0"/>
    <xf numFmtId="44" fontId="4" fillId="0" borderId="1" xfId="0" applyNumberFormat="1" applyFont="1" applyBorder="1"/>
    <xf numFmtId="44" fontId="0" fillId="0" borderId="1" xfId="0" applyNumberFormat="1" applyFont="1" applyBorder="1"/>
    <xf numFmtId="0" fontId="1" fillId="0" borderId="0" xfId="0" applyFont="1"/>
    <xf numFmtId="0" fontId="5" fillId="3" borderId="1" xfId="1" applyFont="1" applyFill="1" applyBorder="1" applyAlignment="1">
      <alignment vertical="top" wrapText="1"/>
    </xf>
    <xf numFmtId="0" fontId="5" fillId="3" borderId="1" xfId="1" applyFont="1" applyFill="1" applyBorder="1" applyAlignment="1">
      <alignment horizontal="center" vertical="top" wrapText="1"/>
    </xf>
    <xf numFmtId="2" fontId="5" fillId="0" borderId="1" xfId="1" applyNumberFormat="1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5" borderId="1" xfId="0" applyFont="1" applyFill="1" applyBorder="1"/>
    <xf numFmtId="2" fontId="5" fillId="0" borderId="1" xfId="1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6" fillId="0" borderId="0" xfId="0" applyFont="1"/>
    <xf numFmtId="2" fontId="0" fillId="0" borderId="1" xfId="0" applyNumberFormat="1" applyFont="1" applyBorder="1"/>
    <xf numFmtId="2" fontId="5" fillId="0" borderId="0" xfId="1" applyNumberFormat="1" applyFont="1" applyFill="1" applyBorder="1" applyAlignment="1">
      <alignment horizontal="right" vertical="top" wrapText="1"/>
    </xf>
    <xf numFmtId="0" fontId="5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center" vertical="top" wrapText="1"/>
    </xf>
    <xf numFmtId="0" fontId="2" fillId="5" borderId="1" xfId="0" applyFont="1" applyFill="1" applyBorder="1"/>
    <xf numFmtId="44" fontId="0" fillId="0" borderId="1" xfId="0" applyNumberFormat="1" applyBorder="1"/>
    <xf numFmtId="2" fontId="5" fillId="0" borderId="13" xfId="1" applyNumberFormat="1" applyFont="1" applyFill="1" applyBorder="1" applyAlignment="1">
      <alignment horizontal="center" vertical="top" wrapText="1"/>
    </xf>
    <xf numFmtId="2" fontId="0" fillId="0" borderId="0" xfId="0" applyNumberFormat="1"/>
    <xf numFmtId="2" fontId="5" fillId="37" borderId="1" xfId="1" applyNumberFormat="1" applyFont="1" applyFill="1" applyBorder="1" applyAlignment="1">
      <alignment horizontal="center" vertical="top" wrapText="1"/>
    </xf>
    <xf numFmtId="49" fontId="5" fillId="39" borderId="1" xfId="1" applyNumberFormat="1" applyFont="1" applyFill="1" applyBorder="1" applyAlignment="1">
      <alignment horizontal="right" vertical="top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center" vertical="top" wrapText="1"/>
    </xf>
  </cellXfs>
  <cellStyles count="8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4" xr:uid="{00000000-0005-0000-0000-000000000000}"/>
    <cellStyle name="Comma 2 2" xfId="45" xr:uid="{00000000-0005-0000-0000-000001000000}"/>
    <cellStyle name="Currency 2" xfId="47" xr:uid="{00000000-0005-0000-0000-000003000000}"/>
    <cellStyle name="Currency 2 2" xfId="48" xr:uid="{00000000-0005-0000-0000-000004000000}"/>
    <cellStyle name="Currency 3" xfId="46" xr:uid="{00000000-0005-0000-0000-000032000000}"/>
    <cellStyle name="Euro" xfId="49" xr:uid="{00000000-0005-0000-0000-000005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 2" xfId="50" xr:uid="{00000000-0005-0000-0000-000006000000}"/>
    <cellStyle name="Hyperlink 2 2" xfId="51" xr:uid="{00000000-0005-0000-0000-000007000000}"/>
    <cellStyle name="Hyperlink 2 3" xfId="52" xr:uid="{00000000-0005-0000-0000-000008000000}"/>
    <cellStyle name="Hyperlink 2 4" xfId="53" xr:uid="{00000000-0005-0000-0000-000009000000}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54" xr:uid="{00000000-0005-0000-0000-00000B000000}"/>
    <cellStyle name="Normal 2 2" xfId="55" xr:uid="{00000000-0005-0000-0000-00000C000000}"/>
    <cellStyle name="Normal 2 2 2" xfId="56" xr:uid="{00000000-0005-0000-0000-00000D000000}"/>
    <cellStyle name="Normal 2 2 2 2" xfId="57" xr:uid="{00000000-0005-0000-0000-00000E000000}"/>
    <cellStyle name="Normal 2 2 2 3" xfId="58" xr:uid="{00000000-0005-0000-0000-00000F000000}"/>
    <cellStyle name="Normal 2 2 3" xfId="59" xr:uid="{00000000-0005-0000-0000-000010000000}"/>
    <cellStyle name="Normal 2 3" xfId="60" xr:uid="{00000000-0005-0000-0000-000011000000}"/>
    <cellStyle name="Normal 2 4" xfId="61" xr:uid="{00000000-0005-0000-0000-000012000000}"/>
    <cellStyle name="Normal 2_8 Deliverable Payment Schedule" xfId="62" xr:uid="{00000000-0005-0000-0000-000013000000}"/>
    <cellStyle name="Normal 3" xfId="63" xr:uid="{00000000-0005-0000-0000-000014000000}"/>
    <cellStyle name="Normal 3 2" xfId="64" xr:uid="{00000000-0005-0000-0000-000015000000}"/>
    <cellStyle name="Normal 3 2 2" xfId="65" xr:uid="{00000000-0005-0000-0000-000016000000}"/>
    <cellStyle name="Normal 3 2 3" xfId="66" xr:uid="{00000000-0005-0000-0000-000017000000}"/>
    <cellStyle name="Normal 3 3" xfId="67" xr:uid="{00000000-0005-0000-0000-000018000000}"/>
    <cellStyle name="Normal 3 4" xfId="68" xr:uid="{00000000-0005-0000-0000-000019000000}"/>
    <cellStyle name="Normal 4" xfId="69" xr:uid="{00000000-0005-0000-0000-00001A000000}"/>
    <cellStyle name="Normal 4 2" xfId="70" xr:uid="{00000000-0005-0000-0000-00001B000000}"/>
    <cellStyle name="Normal 4 2 2" xfId="71" xr:uid="{00000000-0005-0000-0000-00001C000000}"/>
    <cellStyle name="Normal 4 3" xfId="72" xr:uid="{00000000-0005-0000-0000-00001D000000}"/>
    <cellStyle name="Normal 4 4" xfId="73" xr:uid="{00000000-0005-0000-0000-00001E000000}"/>
    <cellStyle name="Normal 5" xfId="74" xr:uid="{00000000-0005-0000-0000-00001F000000}"/>
    <cellStyle name="Normal 6" xfId="43" xr:uid="{00000000-0005-0000-0000-00003A000000}"/>
    <cellStyle name="Normal 7" xfId="83" xr:uid="{00000000-0005-0000-0000-000058000000}"/>
    <cellStyle name="Normal 8" xfId="84" xr:uid="{00000000-0005-0000-0000-000059000000}"/>
    <cellStyle name="Normal 9" xfId="85" xr:uid="{00000000-0005-0000-0000-00005A000000}"/>
    <cellStyle name="Normal_Confidential - Summary Score Sheet for CFW" xfId="1" xr:uid="{00000000-0005-0000-0000-000025000000}"/>
    <cellStyle name="Note" xfId="16" builtinId="10" customBuiltin="1"/>
    <cellStyle name="Output" xfId="11" builtinId="21" customBuiltin="1"/>
    <cellStyle name="Percent 2" xfId="75" xr:uid="{00000000-0005-0000-0000-000020000000}"/>
    <cellStyle name="Percent 2 2" xfId="76" xr:uid="{00000000-0005-0000-0000-000021000000}"/>
    <cellStyle name="PSChar" xfId="77" xr:uid="{00000000-0005-0000-0000-000022000000}"/>
    <cellStyle name="PSDate" xfId="78" xr:uid="{00000000-0005-0000-0000-000023000000}"/>
    <cellStyle name="PSDec" xfId="79" xr:uid="{00000000-0005-0000-0000-000024000000}"/>
    <cellStyle name="PSHeading" xfId="80" xr:uid="{00000000-0005-0000-0000-000025000000}"/>
    <cellStyle name="PSInt" xfId="81" xr:uid="{00000000-0005-0000-0000-000026000000}"/>
    <cellStyle name="PSSpacer" xfId="82" xr:uid="{00000000-0005-0000-0000-000027000000}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"/>
  <sheetViews>
    <sheetView tabSelected="1" zoomScaleNormal="100" workbookViewId="0">
      <selection activeCell="J9" sqref="J9"/>
    </sheetView>
  </sheetViews>
  <sheetFormatPr defaultRowHeight="14.5" x14ac:dyDescent="0.35"/>
  <cols>
    <col min="1" max="1" width="57.26953125" customWidth="1"/>
    <col min="3" max="4" width="14.7265625" customWidth="1"/>
    <col min="5" max="6" width="14.7265625" hidden="1" customWidth="1"/>
  </cols>
  <sheetData>
    <row r="1" spans="1:6" x14ac:dyDescent="0.35">
      <c r="A1" s="22" t="s">
        <v>15</v>
      </c>
      <c r="B1" s="23" t="s">
        <v>0</v>
      </c>
      <c r="C1" s="24" t="s">
        <v>1</v>
      </c>
      <c r="D1" s="25"/>
      <c r="E1" s="25"/>
      <c r="F1" s="25"/>
    </row>
    <row r="2" spans="1:6" x14ac:dyDescent="0.35">
      <c r="A2" s="22"/>
      <c r="B2" s="23" t="s">
        <v>0</v>
      </c>
      <c r="C2" s="22" t="s">
        <v>8</v>
      </c>
      <c r="D2" s="22" t="s">
        <v>9</v>
      </c>
      <c r="E2" s="22" t="s">
        <v>10</v>
      </c>
      <c r="F2" s="22" t="s">
        <v>11</v>
      </c>
    </row>
    <row r="3" spans="1:6" ht="15" customHeight="1" x14ac:dyDescent="0.35">
      <c r="A3" s="22"/>
      <c r="B3" s="23"/>
      <c r="C3" s="22"/>
      <c r="D3" s="26"/>
      <c r="E3" s="22"/>
      <c r="F3" s="22"/>
    </row>
    <row r="4" spans="1:6" x14ac:dyDescent="0.35">
      <c r="A4" s="4" t="s">
        <v>17</v>
      </c>
      <c r="B4" s="5">
        <v>250</v>
      </c>
      <c r="C4" s="9">
        <f>Accenture!O4</f>
        <v>189.09090909090909</v>
      </c>
      <c r="D4" s="9">
        <f>Deloitte!O4</f>
        <v>231.36363636363637</v>
      </c>
      <c r="E4" s="9">
        <f>PwC!O4</f>
        <v>186.81818181818181</v>
      </c>
      <c r="F4" s="9">
        <f>'Sierra-Cedar'!O4</f>
        <v>194.09090909090909</v>
      </c>
    </row>
    <row r="5" spans="1:6" x14ac:dyDescent="0.35">
      <c r="A5" s="4" t="s">
        <v>18</v>
      </c>
      <c r="B5" s="5">
        <v>200</v>
      </c>
      <c r="C5" s="9">
        <f>Accenture!O5</f>
        <v>180</v>
      </c>
      <c r="D5" s="9">
        <f>Deloitte!O5</f>
        <v>190</v>
      </c>
      <c r="E5" s="9">
        <f>PwC!O5</f>
        <v>147.27272727272728</v>
      </c>
      <c r="F5" s="9">
        <f>'Sierra-Cedar'!O5</f>
        <v>160.45454545454547</v>
      </c>
    </row>
    <row r="6" spans="1:6" x14ac:dyDescent="0.35">
      <c r="A6" s="4" t="s">
        <v>19</v>
      </c>
      <c r="B6" s="5">
        <v>250</v>
      </c>
      <c r="C6" s="9">
        <f>Accenture!O6</f>
        <v>218.18181818181819</v>
      </c>
      <c r="D6" s="9">
        <f>Deloitte!O6</f>
        <v>228.18181818181819</v>
      </c>
      <c r="E6" s="9">
        <f>PwC!O6</f>
        <v>162.72727272727272</v>
      </c>
      <c r="F6" s="9">
        <f>'Sierra-Cedar'!O6</f>
        <v>180.90909090909091</v>
      </c>
    </row>
    <row r="7" spans="1:6" x14ac:dyDescent="0.35">
      <c r="A7" s="14"/>
      <c r="B7" s="15"/>
      <c r="C7" s="13"/>
      <c r="D7" s="13"/>
      <c r="E7" s="13"/>
      <c r="F7" s="13"/>
    </row>
    <row r="8" spans="1:6" x14ac:dyDescent="0.35">
      <c r="A8" s="4" t="s">
        <v>7</v>
      </c>
      <c r="B8" s="5">
        <f>SUM(B4:B6)</f>
        <v>700</v>
      </c>
      <c r="C8" s="9">
        <f>SUM(C4:C7)</f>
        <v>587.27272727272725</v>
      </c>
      <c r="D8" s="9">
        <f>SUM(D4:D7)</f>
        <v>649.5454545454545</v>
      </c>
      <c r="E8" s="9">
        <f>SUM(E4:E7)</f>
        <v>496.81818181818187</v>
      </c>
      <c r="F8" s="9">
        <f>SUM(F4:F7)</f>
        <v>535.4545454545455</v>
      </c>
    </row>
    <row r="9" spans="1:6" x14ac:dyDescent="0.35">
      <c r="A9" s="3"/>
      <c r="B9" s="3"/>
      <c r="C9" s="10"/>
      <c r="D9" s="10"/>
      <c r="E9" s="10"/>
      <c r="F9" s="10"/>
    </row>
    <row r="10" spans="1:6" x14ac:dyDescent="0.35">
      <c r="A10" s="4" t="s">
        <v>2</v>
      </c>
      <c r="B10" s="5">
        <v>300</v>
      </c>
      <c r="C10" s="21"/>
      <c r="D10" s="21"/>
      <c r="E10" s="9"/>
      <c r="F10" s="9"/>
    </row>
    <row r="11" spans="1:6" x14ac:dyDescent="0.35">
      <c r="A11" s="3"/>
      <c r="B11" s="3"/>
      <c r="C11" s="10"/>
      <c r="D11" s="10"/>
      <c r="E11" s="10"/>
      <c r="F11" s="10"/>
    </row>
    <row r="12" spans="1:6" x14ac:dyDescent="0.35">
      <c r="A12" s="4" t="s">
        <v>3</v>
      </c>
      <c r="B12" s="5">
        <f>B10+B8</f>
        <v>1000</v>
      </c>
      <c r="C12" s="9">
        <f>C10+C8</f>
        <v>587.27272727272725</v>
      </c>
      <c r="D12" s="9">
        <f>D10+D8</f>
        <v>649.5454545454545</v>
      </c>
      <c r="E12" s="9">
        <f>E10+E8</f>
        <v>496.81818181818187</v>
      </c>
      <c r="F12" s="9">
        <f>F10+F8</f>
        <v>535.4545454545455</v>
      </c>
    </row>
    <row r="13" spans="1:6" x14ac:dyDescent="0.35">
      <c r="C13" s="19"/>
      <c r="E13" s="19"/>
      <c r="F13" s="19"/>
    </row>
    <row r="15" spans="1:6" x14ac:dyDescent="0.35">
      <c r="A15" s="22" t="s">
        <v>14</v>
      </c>
      <c r="B15" s="23" t="s">
        <v>0</v>
      </c>
      <c r="C15" s="24" t="s">
        <v>1</v>
      </c>
      <c r="D15" s="25"/>
      <c r="E15" s="25"/>
      <c r="F15" s="25"/>
    </row>
    <row r="16" spans="1:6" x14ac:dyDescent="0.35">
      <c r="A16" s="22"/>
      <c r="B16" s="23" t="s">
        <v>0</v>
      </c>
      <c r="C16" s="22" t="s">
        <v>8</v>
      </c>
      <c r="D16" s="22" t="s">
        <v>9</v>
      </c>
      <c r="E16" s="22" t="s">
        <v>10</v>
      </c>
      <c r="F16" s="22" t="s">
        <v>11</v>
      </c>
    </row>
    <row r="17" spans="1:6" x14ac:dyDescent="0.35">
      <c r="A17" s="22"/>
      <c r="B17" s="23"/>
      <c r="C17" s="22"/>
      <c r="D17" s="26"/>
      <c r="E17" s="22"/>
      <c r="F17" s="22"/>
    </row>
    <row r="18" spans="1:6" x14ac:dyDescent="0.35">
      <c r="A18" s="4" t="s">
        <v>17</v>
      </c>
      <c r="B18" s="5">
        <v>250</v>
      </c>
      <c r="C18" s="9">
        <f>Accenture!O12</f>
        <v>150.90909090909091</v>
      </c>
      <c r="D18" s="9">
        <f>Deloitte!O12</f>
        <v>238.63636363636363</v>
      </c>
      <c r="E18" s="9">
        <f>PwC!O12</f>
        <v>180.45454545454547</v>
      </c>
      <c r="F18" s="9">
        <f>'Sierra-Cedar'!O12</f>
        <v>193.18181818181819</v>
      </c>
    </row>
    <row r="19" spans="1:6" x14ac:dyDescent="0.35">
      <c r="A19" s="4" t="s">
        <v>18</v>
      </c>
      <c r="B19" s="5">
        <v>200</v>
      </c>
      <c r="C19" s="9">
        <f>Accenture!O13</f>
        <v>162.27272727272728</v>
      </c>
      <c r="D19" s="9">
        <f>Deloitte!O13</f>
        <v>194.54545454545453</v>
      </c>
      <c r="E19" s="9">
        <f>PwC!O13</f>
        <v>123.18181818181819</v>
      </c>
      <c r="F19" s="9">
        <f>'Sierra-Cedar'!O13</f>
        <v>157.27272727272728</v>
      </c>
    </row>
    <row r="20" spans="1:6" x14ac:dyDescent="0.35">
      <c r="A20" s="4" t="s">
        <v>19</v>
      </c>
      <c r="B20" s="5">
        <v>250</v>
      </c>
      <c r="C20" s="9">
        <f>Accenture!O14</f>
        <v>200.90909090909091</v>
      </c>
      <c r="D20" s="9">
        <f>Deloitte!O14</f>
        <v>230.90909090909091</v>
      </c>
      <c r="E20" s="9">
        <f>PwC!O14</f>
        <v>143.18181818181819</v>
      </c>
      <c r="F20" s="9">
        <f>'Sierra-Cedar'!O14</f>
        <v>186.36363636363637</v>
      </c>
    </row>
    <row r="21" spans="1:6" x14ac:dyDescent="0.35">
      <c r="A21" s="14"/>
      <c r="B21" s="15"/>
      <c r="C21" s="13"/>
      <c r="D21" s="13"/>
      <c r="E21" s="13"/>
      <c r="F21" s="13"/>
    </row>
    <row r="22" spans="1:6" x14ac:dyDescent="0.35">
      <c r="A22" s="4" t="s">
        <v>7</v>
      </c>
      <c r="B22" s="5">
        <f>SUM(B18:B20)</f>
        <v>700</v>
      </c>
      <c r="C22" s="9">
        <f>SUM(C18:C21)</f>
        <v>514.09090909090912</v>
      </c>
      <c r="D22" s="9">
        <f>SUM(D18:D21)</f>
        <v>664.09090909090901</v>
      </c>
      <c r="E22" s="9">
        <f>SUM(E18:E21)</f>
        <v>446.81818181818181</v>
      </c>
      <c r="F22" s="9">
        <f>SUM(F18:F21)</f>
        <v>536.81818181818187</v>
      </c>
    </row>
    <row r="23" spans="1:6" x14ac:dyDescent="0.35">
      <c r="A23" s="3"/>
      <c r="B23" s="3"/>
      <c r="C23" s="10"/>
      <c r="D23" s="10"/>
      <c r="E23" s="10"/>
      <c r="F23" s="10"/>
    </row>
    <row r="24" spans="1:6" x14ac:dyDescent="0.35">
      <c r="A24" s="4" t="s">
        <v>2</v>
      </c>
      <c r="B24" s="5">
        <v>300</v>
      </c>
      <c r="C24" s="9">
        <f>Calculated!C4</f>
        <v>300</v>
      </c>
      <c r="D24" s="9">
        <f>Calculated!C5</f>
        <v>298.36</v>
      </c>
      <c r="E24" s="9">
        <f>Calculated!C6</f>
        <v>176.67</v>
      </c>
      <c r="F24" s="9">
        <f>Calculated!C7</f>
        <v>205.02</v>
      </c>
    </row>
    <row r="25" spans="1:6" x14ac:dyDescent="0.35">
      <c r="A25" s="3"/>
      <c r="B25" s="3"/>
      <c r="C25" s="10"/>
      <c r="D25" s="10"/>
      <c r="E25" s="10"/>
      <c r="F25" s="10"/>
    </row>
    <row r="26" spans="1:6" x14ac:dyDescent="0.35">
      <c r="A26" s="4" t="s">
        <v>3</v>
      </c>
      <c r="B26" s="5">
        <f>B24+B22</f>
        <v>1000</v>
      </c>
      <c r="C26" s="9">
        <f>C24+C22</f>
        <v>814.09090909090912</v>
      </c>
      <c r="D26" s="9">
        <f>D24+D22</f>
        <v>962.45090909090902</v>
      </c>
      <c r="E26" s="9">
        <f>E24+E22</f>
        <v>623.48818181818183</v>
      </c>
      <c r="F26" s="9">
        <f>F24+F22</f>
        <v>741.83818181818185</v>
      </c>
    </row>
    <row r="29" spans="1:6" x14ac:dyDescent="0.35">
      <c r="A29" s="22" t="s">
        <v>21</v>
      </c>
      <c r="B29" s="23" t="s">
        <v>0</v>
      </c>
      <c r="C29" s="24" t="s">
        <v>1</v>
      </c>
      <c r="D29" s="25"/>
      <c r="E29" s="25"/>
      <c r="F29" s="25"/>
    </row>
    <row r="30" spans="1:6" x14ac:dyDescent="0.35">
      <c r="A30" s="22"/>
      <c r="B30" s="23" t="s">
        <v>0</v>
      </c>
      <c r="C30" s="22" t="s">
        <v>8</v>
      </c>
      <c r="D30" s="22" t="s">
        <v>9</v>
      </c>
      <c r="E30" s="22"/>
      <c r="F30" s="22" t="s">
        <v>11</v>
      </c>
    </row>
    <row r="31" spans="1:6" x14ac:dyDescent="0.35">
      <c r="A31" s="22"/>
      <c r="B31" s="23"/>
      <c r="C31" s="22"/>
      <c r="D31" s="26"/>
      <c r="E31" s="22"/>
      <c r="F31" s="22"/>
    </row>
    <row r="32" spans="1:6" x14ac:dyDescent="0.35">
      <c r="A32" s="4" t="s">
        <v>17</v>
      </c>
      <c r="B32" s="5">
        <v>250</v>
      </c>
      <c r="C32" s="9">
        <f>Accenture!O20</f>
        <v>149.5</v>
      </c>
      <c r="D32" s="9">
        <f>Deloitte!O20</f>
        <v>228</v>
      </c>
      <c r="E32" s="9"/>
      <c r="F32" s="9">
        <f>'Sierra-Cedar'!O20</f>
        <v>184.5</v>
      </c>
    </row>
    <row r="33" spans="1:6" x14ac:dyDescent="0.35">
      <c r="A33" s="4" t="s">
        <v>18</v>
      </c>
      <c r="B33" s="5">
        <v>200</v>
      </c>
      <c r="C33" s="9">
        <f>Accenture!O21</f>
        <v>178.5</v>
      </c>
      <c r="D33" s="9">
        <f>Deloitte!O21</f>
        <v>183.5</v>
      </c>
      <c r="E33" s="9"/>
      <c r="F33" s="9">
        <f>'Sierra-Cedar'!O21</f>
        <v>133</v>
      </c>
    </row>
    <row r="34" spans="1:6" x14ac:dyDescent="0.35">
      <c r="A34" s="4" t="s">
        <v>19</v>
      </c>
      <c r="B34" s="5">
        <v>250</v>
      </c>
      <c r="C34" s="9">
        <f>Accenture!O22</f>
        <v>231.5</v>
      </c>
      <c r="D34" s="9">
        <f>Deloitte!O22</f>
        <v>216</v>
      </c>
      <c r="E34" s="9"/>
      <c r="F34" s="9">
        <f>'Sierra-Cedar'!O22</f>
        <v>160.5</v>
      </c>
    </row>
    <row r="35" spans="1:6" x14ac:dyDescent="0.35">
      <c r="A35" s="14"/>
      <c r="B35" s="15"/>
      <c r="C35" s="13"/>
      <c r="D35" s="13"/>
      <c r="E35" s="13"/>
      <c r="F35" s="13"/>
    </row>
    <row r="36" spans="1:6" x14ac:dyDescent="0.35">
      <c r="A36" s="4" t="s">
        <v>7</v>
      </c>
      <c r="B36" s="5">
        <f>SUM(B32:B34)</f>
        <v>700</v>
      </c>
      <c r="C36" s="9">
        <f>SUM(C32:C35)</f>
        <v>559.5</v>
      </c>
      <c r="D36" s="9">
        <f>SUM(D32:D35)</f>
        <v>627.5</v>
      </c>
      <c r="E36" s="9"/>
      <c r="F36" s="9">
        <f>SUM(F32:F35)</f>
        <v>478</v>
      </c>
    </row>
    <row r="37" spans="1:6" x14ac:dyDescent="0.35">
      <c r="A37" s="3"/>
      <c r="B37" s="3"/>
      <c r="C37" s="10"/>
      <c r="D37" s="10"/>
      <c r="E37" s="10"/>
      <c r="F37" s="10"/>
    </row>
    <row r="38" spans="1:6" x14ac:dyDescent="0.35">
      <c r="A38" s="4" t="s">
        <v>2</v>
      </c>
      <c r="B38" s="5">
        <v>300</v>
      </c>
      <c r="C38" s="9">
        <f>Calculated!C4</f>
        <v>300</v>
      </c>
      <c r="D38" s="9">
        <f>Calculated!C5</f>
        <v>298.36</v>
      </c>
      <c r="E38" s="9"/>
      <c r="F38" s="9">
        <f>Calculated!C7</f>
        <v>205.02</v>
      </c>
    </row>
    <row r="39" spans="1:6" x14ac:dyDescent="0.35">
      <c r="A39" s="3"/>
      <c r="B39" s="3"/>
      <c r="C39" s="10"/>
      <c r="D39" s="10"/>
      <c r="E39" s="10"/>
      <c r="F39" s="10"/>
    </row>
    <row r="40" spans="1:6" x14ac:dyDescent="0.35">
      <c r="A40" s="4" t="s">
        <v>3</v>
      </c>
      <c r="B40" s="5">
        <f>B38+B36</f>
        <v>1000</v>
      </c>
      <c r="C40" s="9">
        <f>C38+C36</f>
        <v>859.5</v>
      </c>
      <c r="D40" s="9">
        <f>D38+D36</f>
        <v>925.86</v>
      </c>
      <c r="E40" s="9"/>
      <c r="F40" s="9">
        <f>F38+F36</f>
        <v>683.02</v>
      </c>
    </row>
    <row r="43" spans="1:6" x14ac:dyDescent="0.35">
      <c r="A43" s="22" t="s">
        <v>23</v>
      </c>
      <c r="B43" s="23" t="s">
        <v>0</v>
      </c>
      <c r="C43" s="24" t="s">
        <v>1</v>
      </c>
      <c r="D43" s="25"/>
      <c r="E43" s="25"/>
      <c r="F43" s="25"/>
    </row>
    <row r="44" spans="1:6" x14ac:dyDescent="0.35">
      <c r="A44" s="22"/>
      <c r="B44" s="23" t="s">
        <v>0</v>
      </c>
      <c r="C44" s="22" t="s">
        <v>8</v>
      </c>
      <c r="D44" s="22" t="s">
        <v>9</v>
      </c>
      <c r="E44" s="22"/>
      <c r="F44" s="22"/>
    </row>
    <row r="45" spans="1:6" x14ac:dyDescent="0.35">
      <c r="A45" s="22"/>
      <c r="B45" s="23"/>
      <c r="C45" s="22"/>
      <c r="D45" s="26"/>
      <c r="E45" s="22"/>
      <c r="F45" s="22"/>
    </row>
    <row r="46" spans="1:6" x14ac:dyDescent="0.35">
      <c r="A46" s="4" t="s">
        <v>17</v>
      </c>
      <c r="B46" s="5">
        <v>250</v>
      </c>
      <c r="C46" s="9">
        <f>Accenture!O28</f>
        <v>203</v>
      </c>
      <c r="D46" s="9">
        <f>Deloitte!O28</f>
        <v>231.5</v>
      </c>
      <c r="E46" s="9"/>
      <c r="F46" s="9"/>
    </row>
    <row r="47" spans="1:6" x14ac:dyDescent="0.35">
      <c r="A47" s="4" t="s">
        <v>18</v>
      </c>
      <c r="B47" s="5">
        <v>200</v>
      </c>
      <c r="C47" s="9">
        <f>Accenture!O29</f>
        <v>169.5</v>
      </c>
      <c r="D47" s="9">
        <f>Deloitte!O29</f>
        <v>186.5</v>
      </c>
      <c r="E47" s="9"/>
      <c r="F47" s="9"/>
    </row>
    <row r="48" spans="1:6" x14ac:dyDescent="0.35">
      <c r="A48" s="4" t="s">
        <v>19</v>
      </c>
      <c r="B48" s="5">
        <v>250</v>
      </c>
      <c r="C48" s="9">
        <f>Accenture!O30</f>
        <v>224.5</v>
      </c>
      <c r="D48" s="9">
        <f>Deloitte!O30</f>
        <v>213</v>
      </c>
      <c r="E48" s="9"/>
      <c r="F48" s="9"/>
    </row>
    <row r="49" spans="1:6" x14ac:dyDescent="0.35">
      <c r="A49" s="14"/>
      <c r="B49" s="15"/>
      <c r="C49" s="13"/>
      <c r="D49" s="13"/>
      <c r="E49" s="13"/>
      <c r="F49" s="13"/>
    </row>
    <row r="50" spans="1:6" x14ac:dyDescent="0.35">
      <c r="A50" s="4" t="s">
        <v>7</v>
      </c>
      <c r="B50" s="5">
        <f>SUM(B46:B48)</f>
        <v>700</v>
      </c>
      <c r="C50" s="9">
        <f>SUM(C46:C49)</f>
        <v>597</v>
      </c>
      <c r="D50" s="9">
        <f>SUM(D46:D49)</f>
        <v>631</v>
      </c>
      <c r="E50" s="9"/>
      <c r="F50" s="9"/>
    </row>
    <row r="51" spans="1:6" x14ac:dyDescent="0.35">
      <c r="A51" s="3"/>
      <c r="B51" s="3"/>
      <c r="C51" s="10"/>
      <c r="D51" s="10"/>
      <c r="E51" s="10"/>
      <c r="F51" s="10"/>
    </row>
    <row r="52" spans="1:6" x14ac:dyDescent="0.35">
      <c r="A52" s="4" t="s">
        <v>2</v>
      </c>
      <c r="B52" s="5">
        <v>300</v>
      </c>
      <c r="C52" s="9">
        <f>Calculated!C13</f>
        <v>292.12</v>
      </c>
      <c r="D52" s="9">
        <f>Calculated!C14</f>
        <v>300</v>
      </c>
      <c r="E52" s="9"/>
      <c r="F52" s="9"/>
    </row>
    <row r="53" spans="1:6" x14ac:dyDescent="0.35">
      <c r="A53" s="3"/>
      <c r="B53" s="3"/>
      <c r="C53" s="10"/>
      <c r="D53" s="10"/>
      <c r="E53" s="10"/>
      <c r="F53" s="10"/>
    </row>
    <row r="54" spans="1:6" x14ac:dyDescent="0.35">
      <c r="A54" s="4" t="s">
        <v>3</v>
      </c>
      <c r="B54" s="5">
        <f>B52+B50</f>
        <v>1000</v>
      </c>
      <c r="C54" s="9">
        <f>C52+C50</f>
        <v>889.12</v>
      </c>
      <c r="D54" s="9">
        <f>D52+D50</f>
        <v>931</v>
      </c>
      <c r="E54" s="9"/>
      <c r="F54" s="9"/>
    </row>
  </sheetData>
  <mergeCells count="28">
    <mergeCell ref="A43:A45"/>
    <mergeCell ref="B43:B45"/>
    <mergeCell ref="C43:F43"/>
    <mergeCell ref="C44:C45"/>
    <mergeCell ref="D44:D45"/>
    <mergeCell ref="E44:E45"/>
    <mergeCell ref="F44:F45"/>
    <mergeCell ref="A29:A31"/>
    <mergeCell ref="B29:B31"/>
    <mergeCell ref="C29:F29"/>
    <mergeCell ref="C30:C31"/>
    <mergeCell ref="D30:D31"/>
    <mergeCell ref="E30:E31"/>
    <mergeCell ref="F30:F31"/>
    <mergeCell ref="A15:A17"/>
    <mergeCell ref="B15:B17"/>
    <mergeCell ref="C15:F15"/>
    <mergeCell ref="C16:C17"/>
    <mergeCell ref="D16:D17"/>
    <mergeCell ref="E16:E17"/>
    <mergeCell ref="F16:F17"/>
    <mergeCell ref="A1:A3"/>
    <mergeCell ref="B1:B3"/>
    <mergeCell ref="C1:F1"/>
    <mergeCell ref="C2:C3"/>
    <mergeCell ref="D2:D3"/>
    <mergeCell ref="E2:E3"/>
    <mergeCell ref="F2:F3"/>
  </mergeCells>
  <pageMargins left="0.7" right="0.7" top="0.75" bottom="0.75" header="0.3" footer="0.3"/>
  <pageSetup fitToHeight="0" orientation="landscape" horizontalDpi="1200" verticalDpi="1200" r:id="rId1"/>
  <headerFooter>
    <oddHeader>&amp;LUniversity of Arkansas System&amp;C&amp;"-,Bold"&amp;14EVALUATION SUMMARY&amp;RRFP 654331 - ERP Implementation Services</oddHeader>
    <oddFooter>Page &amp;P of &amp;N</oddFooter>
  </headerFooter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5"/>
  <sheetViews>
    <sheetView zoomScale="110" zoomScaleNormal="110" workbookViewId="0">
      <selection activeCell="C15" sqref="C15"/>
    </sheetView>
  </sheetViews>
  <sheetFormatPr defaultRowHeight="14.5" x14ac:dyDescent="0.35"/>
  <cols>
    <col min="1" max="1" width="24.1796875" customWidth="1"/>
    <col min="2" max="2" width="18.1796875" customWidth="1"/>
    <col min="3" max="3" width="14.7265625" customWidth="1"/>
  </cols>
  <sheetData>
    <row r="2" spans="1:3" x14ac:dyDescent="0.35">
      <c r="A2" s="16" t="s">
        <v>13</v>
      </c>
    </row>
    <row r="3" spans="1:3" x14ac:dyDescent="0.35">
      <c r="B3" s="7" t="s">
        <v>4</v>
      </c>
      <c r="C3" s="7" t="s">
        <v>25</v>
      </c>
    </row>
    <row r="4" spans="1:3" x14ac:dyDescent="0.35">
      <c r="A4" s="8" t="s">
        <v>8</v>
      </c>
      <c r="B4" s="1">
        <v>39752153</v>
      </c>
      <c r="C4" s="12">
        <f>ROUND((B8/B4)*300,2)</f>
        <v>300</v>
      </c>
    </row>
    <row r="5" spans="1:3" x14ac:dyDescent="0.35">
      <c r="A5" s="8" t="s">
        <v>9</v>
      </c>
      <c r="B5" s="1">
        <v>39970000</v>
      </c>
      <c r="C5" s="12">
        <f>ROUND((B8/B5)*300,2)</f>
        <v>298.36</v>
      </c>
    </row>
    <row r="6" spans="1:3" x14ac:dyDescent="0.35">
      <c r="A6" s="8" t="s">
        <v>10</v>
      </c>
      <c r="B6" s="2">
        <v>67500879</v>
      </c>
      <c r="C6" s="12">
        <f>ROUND((B8/B6)*300,2)</f>
        <v>176.67</v>
      </c>
    </row>
    <row r="7" spans="1:3" x14ac:dyDescent="0.35">
      <c r="A7" s="8" t="s">
        <v>11</v>
      </c>
      <c r="B7" s="2">
        <v>58169080</v>
      </c>
      <c r="C7" s="12">
        <f>ROUND((B8/B7)*300,2)</f>
        <v>205.02</v>
      </c>
    </row>
    <row r="8" spans="1:3" x14ac:dyDescent="0.35">
      <c r="A8" s="8" t="s">
        <v>12</v>
      </c>
      <c r="B8" s="17">
        <f>B4</f>
        <v>39752153</v>
      </c>
    </row>
    <row r="11" spans="1:3" x14ac:dyDescent="0.35">
      <c r="A11" s="16" t="s">
        <v>26</v>
      </c>
    </row>
    <row r="12" spans="1:3" x14ac:dyDescent="0.35">
      <c r="B12" s="7" t="s">
        <v>4</v>
      </c>
      <c r="C12" s="7" t="s">
        <v>25</v>
      </c>
    </row>
    <row r="13" spans="1:3" x14ac:dyDescent="0.35">
      <c r="A13" s="8" t="s">
        <v>8</v>
      </c>
      <c r="B13" s="1">
        <v>37894999.999999993</v>
      </c>
      <c r="C13" s="12">
        <f>ROUND((B15/B13)*300,2)</f>
        <v>292.12</v>
      </c>
    </row>
    <row r="14" spans="1:3" x14ac:dyDescent="0.35">
      <c r="A14" s="8" t="s">
        <v>9</v>
      </c>
      <c r="B14" s="1">
        <v>36899999.607999995</v>
      </c>
      <c r="C14" s="12">
        <f>ROUND((B15/B14)*300,2)</f>
        <v>300</v>
      </c>
    </row>
    <row r="15" spans="1:3" x14ac:dyDescent="0.35">
      <c r="A15" s="8" t="s">
        <v>12</v>
      </c>
      <c r="B15" s="17">
        <f>B14</f>
        <v>36899999.607999995</v>
      </c>
    </row>
  </sheetData>
  <pageMargins left="0.7" right="0.7" top="0.75" bottom="0.75" header="0.3" footer="0.3"/>
  <pageSetup orientation="landscape" horizontalDpi="1200" verticalDpi="1200" r:id="rId1"/>
  <headerFooter>
    <oddHeader>&amp;LUniversity of Arkansas System&amp;C&amp;"-,Bold"&amp;14EVALUATION SUMMARY&amp;RRFP 654331 - ERP Implementation Services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0"/>
  <sheetViews>
    <sheetView topLeftCell="C24" zoomScale="140" zoomScaleNormal="140" workbookViewId="0">
      <selection activeCell="F39" sqref="F39"/>
    </sheetView>
  </sheetViews>
  <sheetFormatPr defaultRowHeight="14.5" x14ac:dyDescent="0.35"/>
  <cols>
    <col min="1" max="1" width="41.7265625" customWidth="1"/>
    <col min="2" max="2" width="6.81640625" customWidth="1"/>
    <col min="3" max="3" width="8.26953125" customWidth="1"/>
    <col min="4" max="4" width="7.453125" customWidth="1"/>
    <col min="5" max="5" width="8" customWidth="1"/>
    <col min="6" max="6" width="8.26953125" customWidth="1"/>
    <col min="7" max="7" width="8" customWidth="1"/>
    <col min="8" max="9" width="7.54296875" customWidth="1"/>
    <col min="10" max="10" width="8.1796875" customWidth="1"/>
    <col min="11" max="11" width="8" customWidth="1"/>
    <col min="12" max="12" width="7.26953125" customWidth="1"/>
    <col min="13" max="13" width="7.81640625" customWidth="1"/>
    <col min="14" max="14" width="6.7265625" customWidth="1"/>
    <col min="16" max="16" width="7.7265625" customWidth="1"/>
    <col min="18" max="18" width="9.1796875" style="11"/>
  </cols>
  <sheetData>
    <row r="1" spans="1:18" x14ac:dyDescent="0.35">
      <c r="A1" s="22" t="s">
        <v>16</v>
      </c>
      <c r="B1" s="23" t="s">
        <v>6</v>
      </c>
      <c r="C1" s="27" t="s">
        <v>8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8" x14ac:dyDescent="0.35">
      <c r="A2" s="22"/>
      <c r="B2" s="23" t="s">
        <v>0</v>
      </c>
      <c r="C2" s="22">
        <v>1</v>
      </c>
      <c r="D2" s="22">
        <v>2</v>
      </c>
      <c r="E2" s="22">
        <v>3</v>
      </c>
      <c r="F2" s="22">
        <v>4</v>
      </c>
      <c r="G2" s="22">
        <v>5</v>
      </c>
      <c r="H2" s="22">
        <v>6</v>
      </c>
      <c r="I2" s="22">
        <v>7</v>
      </c>
      <c r="J2" s="22">
        <v>8</v>
      </c>
      <c r="K2" s="22">
        <v>9</v>
      </c>
      <c r="L2" s="22">
        <v>10</v>
      </c>
      <c r="M2" s="22">
        <v>11</v>
      </c>
      <c r="N2" s="22">
        <v>12</v>
      </c>
      <c r="O2" s="22" t="s">
        <v>5</v>
      </c>
    </row>
    <row r="3" spans="1:18" x14ac:dyDescent="0.35">
      <c r="A3" s="22"/>
      <c r="B3" s="23"/>
      <c r="C3" s="22"/>
      <c r="D3" s="26"/>
      <c r="E3" s="22"/>
      <c r="F3" s="22"/>
      <c r="G3" s="22"/>
      <c r="H3" s="26"/>
      <c r="I3" s="22"/>
      <c r="J3" s="22"/>
      <c r="K3" s="22"/>
      <c r="L3" s="26"/>
      <c r="M3" s="22"/>
      <c r="N3" s="22"/>
      <c r="O3" s="26"/>
    </row>
    <row r="4" spans="1:18" x14ac:dyDescent="0.35">
      <c r="A4" s="4" t="s">
        <v>17</v>
      </c>
      <c r="B4" s="5">
        <v>250</v>
      </c>
      <c r="C4" s="6">
        <v>220</v>
      </c>
      <c r="D4" s="20"/>
      <c r="E4" s="6">
        <v>210</v>
      </c>
      <c r="F4" s="6">
        <v>150</v>
      </c>
      <c r="G4" s="6">
        <v>225</v>
      </c>
      <c r="H4" s="6">
        <v>100</v>
      </c>
      <c r="I4" s="6">
        <v>200</v>
      </c>
      <c r="J4" s="6">
        <v>200</v>
      </c>
      <c r="K4" s="6">
        <v>250</v>
      </c>
      <c r="L4" s="6">
        <v>175</v>
      </c>
      <c r="M4" s="6">
        <v>150</v>
      </c>
      <c r="N4" s="6">
        <v>200</v>
      </c>
      <c r="O4" s="6">
        <f>SUM(C4:N4)/COUNTIF(C4:N4, "&gt; 0")</f>
        <v>189.09090909090909</v>
      </c>
    </row>
    <row r="5" spans="1:18" x14ac:dyDescent="0.35">
      <c r="A5" s="4" t="s">
        <v>18</v>
      </c>
      <c r="B5" s="5">
        <v>200</v>
      </c>
      <c r="C5" s="6">
        <v>180</v>
      </c>
      <c r="D5" s="20"/>
      <c r="E5" s="6">
        <v>190</v>
      </c>
      <c r="F5" s="6">
        <v>150</v>
      </c>
      <c r="G5" s="6">
        <v>190</v>
      </c>
      <c r="H5" s="6">
        <v>135</v>
      </c>
      <c r="I5" s="6">
        <v>160</v>
      </c>
      <c r="J5" s="6">
        <v>200</v>
      </c>
      <c r="K5" s="6">
        <v>200</v>
      </c>
      <c r="L5" s="6">
        <v>200</v>
      </c>
      <c r="M5" s="6">
        <v>175</v>
      </c>
      <c r="N5" s="6">
        <v>200</v>
      </c>
      <c r="O5" s="6">
        <f>SUM(C5:N5)/COUNTIF(C5:N5, "&gt; 0")</f>
        <v>180</v>
      </c>
      <c r="R5"/>
    </row>
    <row r="6" spans="1:18" x14ac:dyDescent="0.35">
      <c r="A6" s="4" t="s">
        <v>19</v>
      </c>
      <c r="B6" s="5">
        <v>250</v>
      </c>
      <c r="C6" s="6">
        <v>220</v>
      </c>
      <c r="D6" s="20"/>
      <c r="E6" s="6">
        <v>230</v>
      </c>
      <c r="F6" s="6">
        <v>175</v>
      </c>
      <c r="G6" s="6">
        <v>240</v>
      </c>
      <c r="H6" s="6">
        <v>235</v>
      </c>
      <c r="I6" s="6">
        <v>170</v>
      </c>
      <c r="J6" s="6">
        <v>225</v>
      </c>
      <c r="K6" s="6">
        <v>250</v>
      </c>
      <c r="L6" s="6">
        <v>225</v>
      </c>
      <c r="M6" s="6">
        <v>200</v>
      </c>
      <c r="N6" s="6">
        <v>230</v>
      </c>
      <c r="O6" s="6">
        <f>SUM(C6:N6)/COUNTIF(C6:N6, "&gt; 0")</f>
        <v>218.18181818181819</v>
      </c>
      <c r="R6"/>
    </row>
    <row r="7" spans="1:18" x14ac:dyDescent="0.35">
      <c r="R7"/>
    </row>
    <row r="8" spans="1:18" x14ac:dyDescent="0.35">
      <c r="R8"/>
    </row>
    <row r="9" spans="1:18" x14ac:dyDescent="0.35">
      <c r="A9" s="22" t="s">
        <v>20</v>
      </c>
      <c r="B9" s="23" t="s">
        <v>6</v>
      </c>
      <c r="C9" s="27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8" x14ac:dyDescent="0.35">
      <c r="A10" s="22"/>
      <c r="B10" s="23" t="s">
        <v>0</v>
      </c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22" t="s">
        <v>5</v>
      </c>
    </row>
    <row r="11" spans="1:18" x14ac:dyDescent="0.35">
      <c r="A11" s="22"/>
      <c r="B11" s="23"/>
      <c r="C11" s="22"/>
      <c r="D11" s="26"/>
      <c r="E11" s="22"/>
      <c r="F11" s="22"/>
      <c r="G11" s="22"/>
      <c r="H11" s="26"/>
      <c r="I11" s="22"/>
      <c r="J11" s="22"/>
      <c r="K11" s="22"/>
      <c r="L11" s="26"/>
      <c r="M11" s="22"/>
      <c r="N11" s="22"/>
      <c r="O11" s="26"/>
    </row>
    <row r="12" spans="1:18" x14ac:dyDescent="0.35">
      <c r="A12" s="4" t="s">
        <v>17</v>
      </c>
      <c r="B12" s="5">
        <v>250</v>
      </c>
      <c r="C12" s="6">
        <v>190</v>
      </c>
      <c r="D12" s="20"/>
      <c r="E12" s="6">
        <v>175</v>
      </c>
      <c r="F12" s="6">
        <v>100</v>
      </c>
      <c r="G12" s="6">
        <v>180</v>
      </c>
      <c r="H12" s="6">
        <v>75</v>
      </c>
      <c r="I12" s="6">
        <v>225</v>
      </c>
      <c r="J12" s="6">
        <v>175</v>
      </c>
      <c r="K12" s="6">
        <v>175</v>
      </c>
      <c r="L12" s="6">
        <v>125</v>
      </c>
      <c r="M12" s="6">
        <v>50</v>
      </c>
      <c r="N12" s="6">
        <v>190</v>
      </c>
      <c r="O12" s="6">
        <f>SUM(C12:N12)/COUNTIF(C12:N12, "&gt; 0")</f>
        <v>150.90909090909091</v>
      </c>
    </row>
    <row r="13" spans="1:18" x14ac:dyDescent="0.35">
      <c r="A13" s="4" t="s">
        <v>18</v>
      </c>
      <c r="B13" s="5">
        <v>200</v>
      </c>
      <c r="C13" s="6">
        <v>180</v>
      </c>
      <c r="D13" s="20"/>
      <c r="E13" s="6">
        <v>190</v>
      </c>
      <c r="F13" s="6">
        <v>140</v>
      </c>
      <c r="G13" s="6">
        <v>150</v>
      </c>
      <c r="H13" s="6">
        <v>125</v>
      </c>
      <c r="I13" s="6">
        <v>150</v>
      </c>
      <c r="J13" s="6">
        <v>200</v>
      </c>
      <c r="K13" s="6">
        <v>100</v>
      </c>
      <c r="L13" s="6">
        <v>200</v>
      </c>
      <c r="M13" s="6">
        <v>150</v>
      </c>
      <c r="N13" s="6">
        <v>200</v>
      </c>
      <c r="O13" s="6">
        <f>SUM(C13:N13)/COUNTIF(C13:N13, "&gt; 0")</f>
        <v>162.27272727272728</v>
      </c>
    </row>
    <row r="14" spans="1:18" x14ac:dyDescent="0.35">
      <c r="A14" s="4" t="s">
        <v>19</v>
      </c>
      <c r="B14" s="5">
        <v>250</v>
      </c>
      <c r="C14" s="6">
        <v>220</v>
      </c>
      <c r="D14" s="20"/>
      <c r="E14" s="6">
        <v>200</v>
      </c>
      <c r="F14" s="6">
        <v>150</v>
      </c>
      <c r="G14" s="6">
        <v>220</v>
      </c>
      <c r="H14" s="6">
        <v>235</v>
      </c>
      <c r="I14" s="6">
        <v>200</v>
      </c>
      <c r="J14" s="6">
        <v>225</v>
      </c>
      <c r="K14" s="6">
        <v>150</v>
      </c>
      <c r="L14" s="6">
        <v>225</v>
      </c>
      <c r="M14" s="6">
        <v>175</v>
      </c>
      <c r="N14" s="6">
        <v>210</v>
      </c>
      <c r="O14" s="6">
        <f>SUM(C14:N14)/COUNTIF(C14:N14, "&gt; 0")</f>
        <v>200.90909090909091</v>
      </c>
    </row>
    <row r="17" spans="1:15" x14ac:dyDescent="0.35">
      <c r="A17" s="22" t="s">
        <v>22</v>
      </c>
      <c r="B17" s="23" t="s">
        <v>6</v>
      </c>
      <c r="C17" s="27" t="s">
        <v>8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x14ac:dyDescent="0.35">
      <c r="A18" s="22"/>
      <c r="B18" s="23" t="s">
        <v>0</v>
      </c>
      <c r="C18" s="22">
        <v>1</v>
      </c>
      <c r="D18" s="22">
        <v>2</v>
      </c>
      <c r="E18" s="22">
        <v>3</v>
      </c>
      <c r="F18" s="22">
        <v>4</v>
      </c>
      <c r="G18" s="22">
        <v>5</v>
      </c>
      <c r="H18" s="22">
        <v>6</v>
      </c>
      <c r="I18" s="22">
        <v>7</v>
      </c>
      <c r="J18" s="22">
        <v>8</v>
      </c>
      <c r="K18" s="22">
        <v>9</v>
      </c>
      <c r="L18" s="22">
        <v>10</v>
      </c>
      <c r="M18" s="22">
        <v>11</v>
      </c>
      <c r="N18" s="22">
        <v>12</v>
      </c>
      <c r="O18" s="22" t="s">
        <v>5</v>
      </c>
    </row>
    <row r="19" spans="1:15" x14ac:dyDescent="0.35">
      <c r="A19" s="22"/>
      <c r="B19" s="23"/>
      <c r="C19" s="22"/>
      <c r="D19" s="26"/>
      <c r="E19" s="22"/>
      <c r="F19" s="22"/>
      <c r="G19" s="22"/>
      <c r="H19" s="26"/>
      <c r="I19" s="22"/>
      <c r="J19" s="22"/>
      <c r="K19" s="22"/>
      <c r="L19" s="26"/>
      <c r="M19" s="22"/>
      <c r="N19" s="22"/>
      <c r="O19" s="26"/>
    </row>
    <row r="20" spans="1:15" x14ac:dyDescent="0.35">
      <c r="A20" s="4" t="s">
        <v>17</v>
      </c>
      <c r="B20" s="5">
        <v>250</v>
      </c>
      <c r="C20" s="6">
        <v>210</v>
      </c>
      <c r="D20" s="20"/>
      <c r="E20" s="6">
        <v>175</v>
      </c>
      <c r="F20" s="6">
        <v>50</v>
      </c>
      <c r="G20" s="6">
        <v>175</v>
      </c>
      <c r="H20" s="6">
        <v>100</v>
      </c>
      <c r="I20" s="6">
        <v>200</v>
      </c>
      <c r="J20" s="6">
        <v>200</v>
      </c>
      <c r="K20" s="6">
        <v>200</v>
      </c>
      <c r="L20" s="6">
        <v>135</v>
      </c>
      <c r="M20" s="6">
        <v>50</v>
      </c>
      <c r="N20" s="20"/>
      <c r="O20" s="6">
        <f>SUM(C20:N20)/COUNTIF(C20:N20, "&gt; 0")</f>
        <v>149.5</v>
      </c>
    </row>
    <row r="21" spans="1:15" x14ac:dyDescent="0.35">
      <c r="A21" s="4" t="s">
        <v>18</v>
      </c>
      <c r="B21" s="5">
        <v>200</v>
      </c>
      <c r="C21" s="6">
        <v>185</v>
      </c>
      <c r="D21" s="20"/>
      <c r="E21" s="6">
        <v>190</v>
      </c>
      <c r="F21" s="6">
        <v>150</v>
      </c>
      <c r="G21" s="6">
        <v>190</v>
      </c>
      <c r="H21" s="6">
        <v>175</v>
      </c>
      <c r="I21" s="6">
        <v>180</v>
      </c>
      <c r="J21" s="6">
        <v>200</v>
      </c>
      <c r="K21" s="6">
        <v>175</v>
      </c>
      <c r="L21" s="6">
        <v>165</v>
      </c>
      <c r="M21" s="6">
        <v>175</v>
      </c>
      <c r="N21" s="20"/>
      <c r="O21" s="6">
        <f>SUM(C21:N21)/COUNTIF(C21:N21, "&gt; 0")</f>
        <v>178.5</v>
      </c>
    </row>
    <row r="22" spans="1:15" x14ac:dyDescent="0.35">
      <c r="A22" s="4" t="s">
        <v>19</v>
      </c>
      <c r="B22" s="5">
        <v>250</v>
      </c>
      <c r="C22" s="6">
        <v>220</v>
      </c>
      <c r="D22" s="20"/>
      <c r="E22" s="6">
        <v>225</v>
      </c>
      <c r="F22" s="6">
        <v>250</v>
      </c>
      <c r="G22" s="6">
        <v>240</v>
      </c>
      <c r="H22" s="6">
        <v>240</v>
      </c>
      <c r="I22" s="6">
        <v>210</v>
      </c>
      <c r="J22" s="6">
        <v>250</v>
      </c>
      <c r="K22" s="6">
        <v>200</v>
      </c>
      <c r="L22" s="6">
        <v>230</v>
      </c>
      <c r="M22" s="6">
        <v>250</v>
      </c>
      <c r="N22" s="20"/>
      <c r="O22" s="6">
        <f>SUM(C22:N22)/COUNTIF(C22:N22, "&gt; 0")</f>
        <v>231.5</v>
      </c>
    </row>
    <row r="25" spans="1:15" x14ac:dyDescent="0.35">
      <c r="A25" s="22" t="s">
        <v>24</v>
      </c>
      <c r="B25" s="23" t="s">
        <v>6</v>
      </c>
      <c r="C25" s="27" t="s">
        <v>8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x14ac:dyDescent="0.35">
      <c r="A26" s="22"/>
      <c r="B26" s="23" t="s">
        <v>0</v>
      </c>
      <c r="C26" s="22">
        <v>1</v>
      </c>
      <c r="D26" s="22">
        <v>2</v>
      </c>
      <c r="E26" s="22">
        <v>3</v>
      </c>
      <c r="F26" s="22">
        <v>4</v>
      </c>
      <c r="G26" s="22">
        <v>5</v>
      </c>
      <c r="H26" s="22">
        <v>6</v>
      </c>
      <c r="I26" s="22">
        <v>7</v>
      </c>
      <c r="J26" s="22">
        <v>8</v>
      </c>
      <c r="K26" s="22">
        <v>9</v>
      </c>
      <c r="L26" s="22">
        <v>10</v>
      </c>
      <c r="M26" s="22">
        <v>11</v>
      </c>
      <c r="N26" s="22">
        <v>12</v>
      </c>
      <c r="O26" s="22" t="s">
        <v>5</v>
      </c>
    </row>
    <row r="27" spans="1:15" x14ac:dyDescent="0.35">
      <c r="A27" s="22"/>
      <c r="B27" s="23"/>
      <c r="C27" s="22"/>
      <c r="D27" s="26"/>
      <c r="E27" s="22"/>
      <c r="F27" s="22"/>
      <c r="G27" s="22"/>
      <c r="H27" s="26"/>
      <c r="I27" s="22"/>
      <c r="J27" s="22"/>
      <c r="K27" s="22"/>
      <c r="L27" s="26"/>
      <c r="M27" s="22"/>
      <c r="N27" s="22"/>
      <c r="O27" s="26"/>
    </row>
    <row r="28" spans="1:15" x14ac:dyDescent="0.35">
      <c r="A28" s="4" t="s">
        <v>17</v>
      </c>
      <c r="B28" s="5">
        <v>250</v>
      </c>
      <c r="C28" s="6">
        <v>220</v>
      </c>
      <c r="D28" s="20"/>
      <c r="E28" s="6">
        <v>215</v>
      </c>
      <c r="F28" s="6">
        <v>240</v>
      </c>
      <c r="G28" s="6">
        <v>230</v>
      </c>
      <c r="H28" s="6">
        <v>200</v>
      </c>
      <c r="I28" s="6">
        <v>200</v>
      </c>
      <c r="J28" s="6">
        <v>200</v>
      </c>
      <c r="K28" s="6">
        <v>150</v>
      </c>
      <c r="L28" s="6">
        <v>200</v>
      </c>
      <c r="M28" s="6">
        <v>175</v>
      </c>
      <c r="N28" s="20"/>
      <c r="O28" s="6">
        <f>SUM(C28:N28)/COUNTIF(C28:N28, "&gt; 0")</f>
        <v>203</v>
      </c>
    </row>
    <row r="29" spans="1:15" x14ac:dyDescent="0.35">
      <c r="A29" s="4" t="s">
        <v>18</v>
      </c>
      <c r="B29" s="5">
        <v>200</v>
      </c>
      <c r="C29" s="6">
        <v>185</v>
      </c>
      <c r="D29" s="20"/>
      <c r="E29" s="6">
        <v>190</v>
      </c>
      <c r="F29" s="6">
        <v>175</v>
      </c>
      <c r="G29" s="6">
        <v>190</v>
      </c>
      <c r="H29" s="6">
        <v>150</v>
      </c>
      <c r="I29" s="6">
        <v>160</v>
      </c>
      <c r="J29" s="6">
        <v>200</v>
      </c>
      <c r="K29" s="6">
        <v>150</v>
      </c>
      <c r="L29" s="6">
        <v>155</v>
      </c>
      <c r="M29" s="6">
        <v>140</v>
      </c>
      <c r="N29" s="20"/>
      <c r="O29" s="6">
        <f>SUM(C29:N29)/COUNTIF(C29:N29, "&gt; 0")</f>
        <v>169.5</v>
      </c>
    </row>
    <row r="30" spans="1:15" x14ac:dyDescent="0.35">
      <c r="A30" s="4" t="s">
        <v>19</v>
      </c>
      <c r="B30" s="5">
        <v>250</v>
      </c>
      <c r="C30" s="6">
        <v>220</v>
      </c>
      <c r="D30" s="20"/>
      <c r="E30" s="6">
        <v>220</v>
      </c>
      <c r="F30" s="6">
        <v>250</v>
      </c>
      <c r="G30" s="6">
        <v>230</v>
      </c>
      <c r="H30" s="6">
        <v>250</v>
      </c>
      <c r="I30" s="6">
        <v>190</v>
      </c>
      <c r="J30" s="6">
        <v>250</v>
      </c>
      <c r="K30" s="6">
        <v>175</v>
      </c>
      <c r="L30" s="6">
        <v>230</v>
      </c>
      <c r="M30" s="6">
        <v>230</v>
      </c>
      <c r="N30" s="20"/>
      <c r="O30" s="6">
        <f>SUM(C30:N30)/COUNTIF(C30:N30, "&gt; 0")</f>
        <v>224.5</v>
      </c>
    </row>
  </sheetData>
  <mergeCells count="64">
    <mergeCell ref="A25:A27"/>
    <mergeCell ref="B25:B27"/>
    <mergeCell ref="C25:O25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17:A19"/>
    <mergeCell ref="B17:B19"/>
    <mergeCell ref="C17:O17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9:A11"/>
    <mergeCell ref="B9:B11"/>
    <mergeCell ref="C9:O9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M10:M11"/>
    <mergeCell ref="N2:N3"/>
    <mergeCell ref="O2:O3"/>
    <mergeCell ref="A1:A3"/>
    <mergeCell ref="B1:B3"/>
    <mergeCell ref="C2:C3"/>
    <mergeCell ref="D2:D3"/>
    <mergeCell ref="E2:E3"/>
    <mergeCell ref="C1:O1"/>
    <mergeCell ref="G2:G3"/>
    <mergeCell ref="H2:H3"/>
    <mergeCell ref="I2:I3"/>
    <mergeCell ref="J2:J3"/>
    <mergeCell ref="K2:K3"/>
    <mergeCell ref="L2:L3"/>
    <mergeCell ref="F2:F3"/>
    <mergeCell ref="M2:M3"/>
  </mergeCells>
  <pageMargins left="0.7" right="0.7" top="0.75" bottom="0.75" header="0.3" footer="0.3"/>
  <pageSetup scale="88" fitToHeight="0" orientation="landscape" horizontalDpi="1200" verticalDpi="1200" r:id="rId1"/>
  <headerFooter>
    <oddHeader>&amp;LUniversity of Arkansas System&amp;C&amp;"-,Bold"&amp;14EVALUATION SUMMARY&amp;RRFP 654331 - ERP Implementation Services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0"/>
  <sheetViews>
    <sheetView topLeftCell="A24" zoomScale="140" zoomScaleNormal="140" workbookViewId="0">
      <selection activeCell="I31" sqref="I31"/>
    </sheetView>
  </sheetViews>
  <sheetFormatPr defaultRowHeight="14.5" x14ac:dyDescent="0.35"/>
  <cols>
    <col min="1" max="1" width="41.7265625" customWidth="1"/>
    <col min="2" max="2" width="6.81640625" customWidth="1"/>
    <col min="3" max="3" width="7.54296875" customWidth="1"/>
    <col min="4" max="4" width="6.7265625" customWidth="1"/>
    <col min="5" max="5" width="7.453125" customWidth="1"/>
    <col min="6" max="7" width="7.26953125" customWidth="1"/>
    <col min="8" max="8" width="7.54296875" customWidth="1"/>
    <col min="9" max="9" width="7.453125" customWidth="1"/>
    <col min="10" max="10" width="7.1796875" customWidth="1"/>
    <col min="11" max="13" width="7.26953125" customWidth="1"/>
    <col min="14" max="14" width="6.7265625" customWidth="1"/>
    <col min="15" max="15" width="7.81640625" customWidth="1"/>
    <col min="18" max="18" width="17" customWidth="1"/>
  </cols>
  <sheetData>
    <row r="1" spans="1:15" ht="14.5" customHeight="1" x14ac:dyDescent="0.35">
      <c r="A1" s="22" t="s">
        <v>16</v>
      </c>
      <c r="B1" s="23" t="s">
        <v>6</v>
      </c>
      <c r="C1" s="27" t="s">
        <v>9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4.5" customHeight="1" x14ac:dyDescent="0.35">
      <c r="A2" s="22"/>
      <c r="B2" s="23" t="s">
        <v>0</v>
      </c>
      <c r="C2" s="22">
        <v>1</v>
      </c>
      <c r="D2" s="22">
        <v>2</v>
      </c>
      <c r="E2" s="22">
        <v>3</v>
      </c>
      <c r="F2" s="22">
        <v>4</v>
      </c>
      <c r="G2" s="22">
        <v>5</v>
      </c>
      <c r="H2" s="22">
        <v>6</v>
      </c>
      <c r="I2" s="22">
        <v>7</v>
      </c>
      <c r="J2" s="22">
        <v>8</v>
      </c>
      <c r="K2" s="22">
        <v>9</v>
      </c>
      <c r="L2" s="22">
        <v>10</v>
      </c>
      <c r="M2" s="22">
        <v>11</v>
      </c>
      <c r="N2" s="22">
        <v>12</v>
      </c>
      <c r="O2" s="22" t="s">
        <v>5</v>
      </c>
    </row>
    <row r="3" spans="1:15" x14ac:dyDescent="0.35">
      <c r="A3" s="22"/>
      <c r="B3" s="23"/>
      <c r="C3" s="22"/>
      <c r="D3" s="26"/>
      <c r="E3" s="22"/>
      <c r="F3" s="22"/>
      <c r="G3" s="22"/>
      <c r="H3" s="26"/>
      <c r="I3" s="22"/>
      <c r="J3" s="22"/>
      <c r="K3" s="22"/>
      <c r="L3" s="26"/>
      <c r="M3" s="22"/>
      <c r="N3" s="22"/>
      <c r="O3" s="26"/>
    </row>
    <row r="4" spans="1:15" x14ac:dyDescent="0.35">
      <c r="A4" s="4" t="s">
        <v>17</v>
      </c>
      <c r="B4" s="5">
        <v>250</v>
      </c>
      <c r="C4" s="6">
        <v>220</v>
      </c>
      <c r="D4" s="20"/>
      <c r="E4" s="6">
        <v>225</v>
      </c>
      <c r="F4" s="6">
        <v>225</v>
      </c>
      <c r="G4" s="6">
        <v>225</v>
      </c>
      <c r="H4" s="6">
        <v>250</v>
      </c>
      <c r="I4" s="6">
        <v>225</v>
      </c>
      <c r="J4" s="6">
        <v>250</v>
      </c>
      <c r="K4" s="6">
        <v>200</v>
      </c>
      <c r="L4" s="6">
        <v>250</v>
      </c>
      <c r="M4" s="6">
        <v>250</v>
      </c>
      <c r="N4" s="6">
        <v>225</v>
      </c>
      <c r="O4" s="6">
        <f>SUM(C4:N4)/COUNTIF(C4:N4, "&gt; 0")</f>
        <v>231.36363636363637</v>
      </c>
    </row>
    <row r="5" spans="1:15" x14ac:dyDescent="0.35">
      <c r="A5" s="4" t="s">
        <v>18</v>
      </c>
      <c r="B5" s="5">
        <v>200</v>
      </c>
      <c r="C5" s="6">
        <v>180</v>
      </c>
      <c r="D5" s="20"/>
      <c r="E5" s="6">
        <v>190</v>
      </c>
      <c r="F5" s="6">
        <v>200</v>
      </c>
      <c r="G5" s="6">
        <v>190</v>
      </c>
      <c r="H5" s="6">
        <v>200</v>
      </c>
      <c r="I5" s="6">
        <v>175</v>
      </c>
      <c r="J5" s="6">
        <v>190</v>
      </c>
      <c r="K5" s="6">
        <v>200</v>
      </c>
      <c r="L5" s="6">
        <v>200</v>
      </c>
      <c r="M5" s="6">
        <v>175</v>
      </c>
      <c r="N5" s="6">
        <v>190</v>
      </c>
      <c r="O5" s="6">
        <f>SUM(C5:N5)/COUNTIF(C5:N5, "&gt; 0")</f>
        <v>190</v>
      </c>
    </row>
    <row r="6" spans="1:15" x14ac:dyDescent="0.35">
      <c r="A6" s="4" t="s">
        <v>19</v>
      </c>
      <c r="B6" s="5">
        <v>250</v>
      </c>
      <c r="C6" s="6">
        <v>220</v>
      </c>
      <c r="D6" s="20"/>
      <c r="E6" s="6">
        <v>230</v>
      </c>
      <c r="F6" s="6">
        <v>225</v>
      </c>
      <c r="G6" s="6">
        <v>240</v>
      </c>
      <c r="H6" s="6">
        <v>245</v>
      </c>
      <c r="I6" s="6">
        <v>200</v>
      </c>
      <c r="J6" s="6">
        <v>250</v>
      </c>
      <c r="K6" s="6">
        <v>200</v>
      </c>
      <c r="L6" s="6">
        <v>250</v>
      </c>
      <c r="M6" s="6">
        <v>250</v>
      </c>
      <c r="N6" s="6">
        <v>200</v>
      </c>
      <c r="O6" s="6">
        <f>SUM(C6:N6)/COUNTIF(C6:N6, "&gt; 0")</f>
        <v>228.18181818181819</v>
      </c>
    </row>
    <row r="7" spans="1:15" x14ac:dyDescent="0.35">
      <c r="H7" s="18"/>
    </row>
    <row r="8" spans="1:15" x14ac:dyDescent="0.35">
      <c r="H8" s="18"/>
    </row>
    <row r="9" spans="1:15" x14ac:dyDescent="0.35">
      <c r="A9" s="22" t="s">
        <v>20</v>
      </c>
      <c r="B9" s="23" t="s">
        <v>6</v>
      </c>
      <c r="C9" s="27" t="s">
        <v>9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x14ac:dyDescent="0.35">
      <c r="A10" s="22"/>
      <c r="B10" s="23" t="s">
        <v>0</v>
      </c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22" t="s">
        <v>5</v>
      </c>
    </row>
    <row r="11" spans="1:15" x14ac:dyDescent="0.35">
      <c r="A11" s="22"/>
      <c r="B11" s="23"/>
      <c r="C11" s="22"/>
      <c r="D11" s="26"/>
      <c r="E11" s="22"/>
      <c r="F11" s="22"/>
      <c r="G11" s="22"/>
      <c r="H11" s="26"/>
      <c r="I11" s="22"/>
      <c r="J11" s="22"/>
      <c r="K11" s="22"/>
      <c r="L11" s="26"/>
      <c r="M11" s="22"/>
      <c r="N11" s="22"/>
      <c r="O11" s="26"/>
    </row>
    <row r="12" spans="1:15" x14ac:dyDescent="0.35">
      <c r="A12" s="4" t="s">
        <v>17</v>
      </c>
      <c r="B12" s="5">
        <v>250</v>
      </c>
      <c r="C12" s="6">
        <v>230</v>
      </c>
      <c r="D12" s="20"/>
      <c r="E12" s="6">
        <v>225</v>
      </c>
      <c r="F12" s="6">
        <v>240</v>
      </c>
      <c r="G12" s="6">
        <v>230</v>
      </c>
      <c r="H12" s="6">
        <v>250</v>
      </c>
      <c r="I12" s="6">
        <v>240</v>
      </c>
      <c r="J12" s="6">
        <v>250</v>
      </c>
      <c r="K12" s="6">
        <v>250</v>
      </c>
      <c r="L12" s="6">
        <v>240</v>
      </c>
      <c r="M12" s="6">
        <v>250</v>
      </c>
      <c r="N12" s="6">
        <v>220</v>
      </c>
      <c r="O12" s="6">
        <f>SUM(C12:N12)/COUNTIF(C12:N12, "&gt; 0")</f>
        <v>238.63636363636363</v>
      </c>
    </row>
    <row r="13" spans="1:15" x14ac:dyDescent="0.35">
      <c r="A13" s="4" t="s">
        <v>18</v>
      </c>
      <c r="B13" s="5">
        <v>200</v>
      </c>
      <c r="C13" s="6">
        <v>200</v>
      </c>
      <c r="D13" s="20"/>
      <c r="E13" s="6">
        <v>200</v>
      </c>
      <c r="F13" s="6">
        <v>200</v>
      </c>
      <c r="G13" s="6">
        <v>190</v>
      </c>
      <c r="H13" s="6">
        <v>200</v>
      </c>
      <c r="I13" s="6">
        <v>175</v>
      </c>
      <c r="J13" s="6">
        <v>200</v>
      </c>
      <c r="K13" s="6">
        <v>200</v>
      </c>
      <c r="L13" s="6">
        <v>200</v>
      </c>
      <c r="M13" s="6">
        <v>175</v>
      </c>
      <c r="N13" s="6">
        <v>200</v>
      </c>
      <c r="O13" s="6">
        <f>SUM(C13:N13)/COUNTIF(C13:N13, "&gt; 0")</f>
        <v>194.54545454545453</v>
      </c>
    </row>
    <row r="14" spans="1:15" x14ac:dyDescent="0.35">
      <c r="A14" s="4" t="s">
        <v>19</v>
      </c>
      <c r="B14" s="5">
        <v>250</v>
      </c>
      <c r="C14" s="6">
        <v>225</v>
      </c>
      <c r="D14" s="20"/>
      <c r="E14" s="6">
        <v>210</v>
      </c>
      <c r="F14" s="6">
        <v>240</v>
      </c>
      <c r="G14" s="6">
        <v>240</v>
      </c>
      <c r="H14" s="6">
        <v>245</v>
      </c>
      <c r="I14" s="6">
        <v>230</v>
      </c>
      <c r="J14" s="6">
        <v>250</v>
      </c>
      <c r="K14" s="6">
        <v>200</v>
      </c>
      <c r="L14" s="6">
        <v>250</v>
      </c>
      <c r="M14" s="6">
        <v>250</v>
      </c>
      <c r="N14" s="6">
        <v>200</v>
      </c>
      <c r="O14" s="6">
        <f>SUM(C14:N14)/COUNTIF(C14:N14, "&gt; 0")</f>
        <v>230.90909090909091</v>
      </c>
    </row>
    <row r="17" spans="1:15" x14ac:dyDescent="0.35">
      <c r="A17" s="22" t="s">
        <v>22</v>
      </c>
      <c r="B17" s="23" t="s">
        <v>6</v>
      </c>
      <c r="C17" s="27" t="s">
        <v>9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x14ac:dyDescent="0.35">
      <c r="A18" s="22"/>
      <c r="B18" s="23" t="s">
        <v>0</v>
      </c>
      <c r="C18" s="22">
        <v>1</v>
      </c>
      <c r="D18" s="22">
        <v>2</v>
      </c>
      <c r="E18" s="22">
        <v>3</v>
      </c>
      <c r="F18" s="22">
        <v>4</v>
      </c>
      <c r="G18" s="22">
        <v>5</v>
      </c>
      <c r="H18" s="22">
        <v>6</v>
      </c>
      <c r="I18" s="22">
        <v>7</v>
      </c>
      <c r="J18" s="22">
        <v>8</v>
      </c>
      <c r="K18" s="22">
        <v>9</v>
      </c>
      <c r="L18" s="22">
        <v>10</v>
      </c>
      <c r="M18" s="22">
        <v>11</v>
      </c>
      <c r="N18" s="22">
        <v>12</v>
      </c>
      <c r="O18" s="22" t="s">
        <v>5</v>
      </c>
    </row>
    <row r="19" spans="1:15" x14ac:dyDescent="0.35">
      <c r="A19" s="22"/>
      <c r="B19" s="23"/>
      <c r="C19" s="22"/>
      <c r="D19" s="26"/>
      <c r="E19" s="22"/>
      <c r="F19" s="22"/>
      <c r="G19" s="22"/>
      <c r="H19" s="26"/>
      <c r="I19" s="22"/>
      <c r="J19" s="22"/>
      <c r="K19" s="22"/>
      <c r="L19" s="26"/>
      <c r="M19" s="22"/>
      <c r="N19" s="22"/>
      <c r="O19" s="26"/>
    </row>
    <row r="20" spans="1:15" x14ac:dyDescent="0.35">
      <c r="A20" s="4" t="s">
        <v>17</v>
      </c>
      <c r="B20" s="5">
        <v>250</v>
      </c>
      <c r="C20" s="6">
        <v>225</v>
      </c>
      <c r="D20" s="20"/>
      <c r="E20" s="6">
        <v>225</v>
      </c>
      <c r="F20" s="6">
        <v>250</v>
      </c>
      <c r="G20" s="6">
        <v>240</v>
      </c>
      <c r="H20" s="6">
        <v>250</v>
      </c>
      <c r="I20" s="6">
        <v>230</v>
      </c>
      <c r="J20" s="6">
        <v>225</v>
      </c>
      <c r="K20" s="6">
        <v>225</v>
      </c>
      <c r="L20" s="6">
        <v>210</v>
      </c>
      <c r="M20" s="6">
        <v>200</v>
      </c>
      <c r="N20" s="20"/>
      <c r="O20" s="6">
        <f>SUM(C20:N20)/COUNTIF(C20:N20, "&gt; 0")</f>
        <v>228</v>
      </c>
    </row>
    <row r="21" spans="1:15" x14ac:dyDescent="0.35">
      <c r="A21" s="4" t="s">
        <v>18</v>
      </c>
      <c r="B21" s="5">
        <v>200</v>
      </c>
      <c r="C21" s="6">
        <v>185</v>
      </c>
      <c r="D21" s="20"/>
      <c r="E21" s="6">
        <v>175</v>
      </c>
      <c r="F21" s="6">
        <v>190</v>
      </c>
      <c r="G21" s="6">
        <v>180</v>
      </c>
      <c r="H21" s="6">
        <v>200</v>
      </c>
      <c r="I21" s="6">
        <v>190</v>
      </c>
      <c r="J21" s="6">
        <v>175</v>
      </c>
      <c r="K21" s="6">
        <v>200</v>
      </c>
      <c r="L21" s="6">
        <v>165</v>
      </c>
      <c r="M21" s="6">
        <v>175</v>
      </c>
      <c r="N21" s="20"/>
      <c r="O21" s="6">
        <f>SUM(C21:N21)/COUNTIF(C21:N21, "&gt; 0")</f>
        <v>183.5</v>
      </c>
    </row>
    <row r="22" spans="1:15" x14ac:dyDescent="0.35">
      <c r="A22" s="4" t="s">
        <v>19</v>
      </c>
      <c r="B22" s="5">
        <v>250</v>
      </c>
      <c r="C22" s="6">
        <v>230</v>
      </c>
      <c r="D22" s="20"/>
      <c r="E22" s="6">
        <v>200</v>
      </c>
      <c r="F22" s="6">
        <v>200</v>
      </c>
      <c r="G22" s="6">
        <v>230</v>
      </c>
      <c r="H22" s="6">
        <v>250</v>
      </c>
      <c r="I22" s="6">
        <v>220</v>
      </c>
      <c r="J22" s="6">
        <v>200</v>
      </c>
      <c r="K22" s="6">
        <v>225</v>
      </c>
      <c r="L22" s="6">
        <v>230</v>
      </c>
      <c r="M22" s="6">
        <v>175</v>
      </c>
      <c r="N22" s="20"/>
      <c r="O22" s="6">
        <f>SUM(C22:N22)/COUNTIF(C22:N22, "&gt; 0")</f>
        <v>216</v>
      </c>
    </row>
    <row r="25" spans="1:15" x14ac:dyDescent="0.35">
      <c r="A25" s="22" t="s">
        <v>24</v>
      </c>
      <c r="B25" s="23" t="s">
        <v>6</v>
      </c>
      <c r="C25" s="27" t="s">
        <v>9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x14ac:dyDescent="0.35">
      <c r="A26" s="22"/>
      <c r="B26" s="23" t="s">
        <v>0</v>
      </c>
      <c r="C26" s="22">
        <v>1</v>
      </c>
      <c r="D26" s="22">
        <v>2</v>
      </c>
      <c r="E26" s="22">
        <v>3</v>
      </c>
      <c r="F26" s="22">
        <v>4</v>
      </c>
      <c r="G26" s="22">
        <v>5</v>
      </c>
      <c r="H26" s="22">
        <v>6</v>
      </c>
      <c r="I26" s="22">
        <v>7</v>
      </c>
      <c r="J26" s="22">
        <v>8</v>
      </c>
      <c r="K26" s="22">
        <v>9</v>
      </c>
      <c r="L26" s="22">
        <v>10</v>
      </c>
      <c r="M26" s="22">
        <v>11</v>
      </c>
      <c r="N26" s="22">
        <v>12</v>
      </c>
      <c r="O26" s="22" t="s">
        <v>5</v>
      </c>
    </row>
    <row r="27" spans="1:15" x14ac:dyDescent="0.35">
      <c r="A27" s="22"/>
      <c r="B27" s="23"/>
      <c r="C27" s="22"/>
      <c r="D27" s="26"/>
      <c r="E27" s="22"/>
      <c r="F27" s="22"/>
      <c r="G27" s="22"/>
      <c r="H27" s="26"/>
      <c r="I27" s="22"/>
      <c r="J27" s="22"/>
      <c r="K27" s="22"/>
      <c r="L27" s="26"/>
      <c r="M27" s="22"/>
      <c r="N27" s="22"/>
      <c r="O27" s="26"/>
    </row>
    <row r="28" spans="1:15" x14ac:dyDescent="0.35">
      <c r="A28" s="4" t="s">
        <v>17</v>
      </c>
      <c r="B28" s="5">
        <v>250</v>
      </c>
      <c r="C28" s="6">
        <v>230</v>
      </c>
      <c r="D28" s="20"/>
      <c r="E28" s="6">
        <v>230</v>
      </c>
      <c r="F28" s="6">
        <v>250</v>
      </c>
      <c r="G28" s="6">
        <v>240</v>
      </c>
      <c r="H28" s="6">
        <v>250</v>
      </c>
      <c r="I28" s="6">
        <v>230</v>
      </c>
      <c r="J28" s="6">
        <v>250</v>
      </c>
      <c r="K28" s="6">
        <v>225</v>
      </c>
      <c r="L28" s="6">
        <v>210</v>
      </c>
      <c r="M28" s="6">
        <v>200</v>
      </c>
      <c r="N28" s="20"/>
      <c r="O28" s="6">
        <f>SUM(C28:N28)/COUNTIF(C28:N28, "&gt; 0")</f>
        <v>231.5</v>
      </c>
    </row>
    <row r="29" spans="1:15" x14ac:dyDescent="0.35">
      <c r="A29" s="4" t="s">
        <v>18</v>
      </c>
      <c r="B29" s="5">
        <v>200</v>
      </c>
      <c r="C29" s="6">
        <v>190</v>
      </c>
      <c r="D29" s="20"/>
      <c r="E29" s="6">
        <v>200</v>
      </c>
      <c r="F29" s="6">
        <v>200</v>
      </c>
      <c r="G29" s="6">
        <v>180</v>
      </c>
      <c r="H29" s="6">
        <v>200</v>
      </c>
      <c r="I29" s="6">
        <v>180</v>
      </c>
      <c r="J29" s="6">
        <v>200</v>
      </c>
      <c r="K29" s="6">
        <v>175</v>
      </c>
      <c r="L29" s="6">
        <v>165</v>
      </c>
      <c r="M29" s="6">
        <v>175</v>
      </c>
      <c r="N29" s="20"/>
      <c r="O29" s="6">
        <f>SUM(C29:N29)/COUNTIF(C29:N29, "&gt; 0")</f>
        <v>186.5</v>
      </c>
    </row>
    <row r="30" spans="1:15" x14ac:dyDescent="0.35">
      <c r="A30" s="4" t="s">
        <v>19</v>
      </c>
      <c r="B30" s="5">
        <v>250</v>
      </c>
      <c r="C30" s="6">
        <v>225</v>
      </c>
      <c r="D30" s="20"/>
      <c r="E30" s="6">
        <v>210</v>
      </c>
      <c r="F30" s="6">
        <v>175</v>
      </c>
      <c r="G30" s="6">
        <v>230</v>
      </c>
      <c r="H30" s="6">
        <v>250</v>
      </c>
      <c r="I30" s="6">
        <v>210</v>
      </c>
      <c r="J30" s="6">
        <v>200</v>
      </c>
      <c r="K30" s="6">
        <v>225</v>
      </c>
      <c r="L30" s="6">
        <v>230</v>
      </c>
      <c r="M30" s="6">
        <v>175</v>
      </c>
      <c r="N30" s="20"/>
      <c r="O30" s="6">
        <f>SUM(C30:N30)/COUNTIF(C30:N30, "&gt; 0")</f>
        <v>213</v>
      </c>
    </row>
  </sheetData>
  <mergeCells count="64">
    <mergeCell ref="A25:A27"/>
    <mergeCell ref="B25:B27"/>
    <mergeCell ref="C25:O25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17:A19"/>
    <mergeCell ref="B17:B19"/>
    <mergeCell ref="C17:O17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9:A11"/>
    <mergeCell ref="B9:B11"/>
    <mergeCell ref="C9:O9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M10:M11"/>
    <mergeCell ref="O2:O3"/>
    <mergeCell ref="A1:A3"/>
    <mergeCell ref="B1:B3"/>
    <mergeCell ref="C1:O1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N2:N3"/>
    <mergeCell ref="M2:M3"/>
  </mergeCells>
  <pageMargins left="0.7" right="0.7" top="0.75" bottom="0.75" header="0.3" footer="0.3"/>
  <pageSetup scale="90" fitToHeight="0" orientation="landscape" horizontalDpi="1200" verticalDpi="1200" r:id="rId1"/>
  <headerFooter>
    <oddHeader>&amp;LUniversity of Arkansas System&amp;C&amp;"-,Bold"&amp;14EVALUATION SUMMARY&amp;RRFP 654331 - ERP Implementation Services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4"/>
  <sheetViews>
    <sheetView zoomScale="120" zoomScaleNormal="120" workbookViewId="0">
      <selection sqref="A1:A3"/>
    </sheetView>
  </sheetViews>
  <sheetFormatPr defaultRowHeight="14.5" x14ac:dyDescent="0.35"/>
  <cols>
    <col min="1" max="1" width="41.7265625" customWidth="1"/>
    <col min="2" max="3" width="7.54296875" customWidth="1"/>
    <col min="4" max="4" width="6.7265625" customWidth="1"/>
    <col min="5" max="5" width="7.453125" customWidth="1"/>
    <col min="6" max="6" width="7.1796875" customWidth="1"/>
    <col min="7" max="8" width="7.26953125" customWidth="1"/>
    <col min="9" max="10" width="7.1796875" customWidth="1"/>
    <col min="11" max="11" width="7" customWidth="1"/>
    <col min="12" max="12" width="7.1796875" customWidth="1"/>
    <col min="13" max="13" width="7.453125" customWidth="1"/>
    <col min="14" max="14" width="7.54296875" customWidth="1"/>
    <col min="15" max="15" width="8.81640625" customWidth="1"/>
    <col min="18" max="18" width="9.453125" customWidth="1"/>
  </cols>
  <sheetData>
    <row r="1" spans="1:15" ht="14.5" customHeight="1" x14ac:dyDescent="0.35">
      <c r="A1" s="22" t="s">
        <v>16</v>
      </c>
      <c r="B1" s="23" t="s">
        <v>6</v>
      </c>
      <c r="C1" s="27" t="s">
        <v>10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4.5" customHeight="1" x14ac:dyDescent="0.35">
      <c r="A2" s="22"/>
      <c r="B2" s="23" t="s">
        <v>0</v>
      </c>
      <c r="C2" s="22">
        <v>1</v>
      </c>
      <c r="D2" s="22">
        <v>2</v>
      </c>
      <c r="E2" s="22">
        <v>3</v>
      </c>
      <c r="F2" s="22">
        <v>4</v>
      </c>
      <c r="G2" s="22">
        <v>5</v>
      </c>
      <c r="H2" s="22">
        <v>6</v>
      </c>
      <c r="I2" s="22">
        <v>7</v>
      </c>
      <c r="J2" s="22">
        <v>8</v>
      </c>
      <c r="K2" s="22">
        <v>9</v>
      </c>
      <c r="L2" s="22">
        <v>10</v>
      </c>
      <c r="M2" s="22">
        <v>11</v>
      </c>
      <c r="N2" s="22">
        <v>12</v>
      </c>
      <c r="O2" s="22" t="s">
        <v>5</v>
      </c>
    </row>
    <row r="3" spans="1:15" x14ac:dyDescent="0.35">
      <c r="A3" s="22"/>
      <c r="B3" s="23"/>
      <c r="C3" s="22"/>
      <c r="D3" s="26"/>
      <c r="E3" s="22"/>
      <c r="F3" s="22"/>
      <c r="G3" s="22"/>
      <c r="H3" s="26"/>
      <c r="I3" s="22"/>
      <c r="J3" s="22"/>
      <c r="K3" s="22"/>
      <c r="L3" s="26"/>
      <c r="M3" s="22"/>
      <c r="N3" s="22"/>
      <c r="O3" s="26"/>
    </row>
    <row r="4" spans="1:15" x14ac:dyDescent="0.35">
      <c r="A4" s="4" t="s">
        <v>17</v>
      </c>
      <c r="B4" s="5">
        <v>250</v>
      </c>
      <c r="C4" s="6">
        <v>175</v>
      </c>
      <c r="D4" s="6"/>
      <c r="E4" s="6">
        <v>175</v>
      </c>
      <c r="F4" s="6">
        <v>175</v>
      </c>
      <c r="G4" s="6">
        <v>180</v>
      </c>
      <c r="H4" s="6">
        <v>220</v>
      </c>
      <c r="I4" s="6">
        <v>200</v>
      </c>
      <c r="J4" s="6">
        <v>240</v>
      </c>
      <c r="K4" s="6">
        <v>100</v>
      </c>
      <c r="L4" s="6">
        <v>200</v>
      </c>
      <c r="M4" s="6">
        <v>200</v>
      </c>
      <c r="N4" s="6">
        <v>190</v>
      </c>
      <c r="O4" s="6">
        <f>SUM(C4:N4)/COUNTIF(C4:N4, "&gt; 0")</f>
        <v>186.81818181818181</v>
      </c>
    </row>
    <row r="5" spans="1:15" x14ac:dyDescent="0.35">
      <c r="A5" s="4" t="s">
        <v>18</v>
      </c>
      <c r="B5" s="5">
        <v>200</v>
      </c>
      <c r="C5" s="6">
        <v>120</v>
      </c>
      <c r="D5" s="6"/>
      <c r="E5" s="6">
        <v>150</v>
      </c>
      <c r="F5" s="6">
        <v>100</v>
      </c>
      <c r="G5" s="6">
        <v>160</v>
      </c>
      <c r="H5" s="6">
        <v>195</v>
      </c>
      <c r="I5" s="6">
        <v>175</v>
      </c>
      <c r="J5" s="6">
        <v>175</v>
      </c>
      <c r="K5" s="6">
        <v>50</v>
      </c>
      <c r="L5" s="6">
        <v>150</v>
      </c>
      <c r="M5" s="6">
        <v>175</v>
      </c>
      <c r="N5" s="6">
        <v>170</v>
      </c>
      <c r="O5" s="6">
        <f>SUM(C5:N5)/COUNTIF(C5:N5, "&gt; 0")</f>
        <v>147.27272727272728</v>
      </c>
    </row>
    <row r="6" spans="1:15" x14ac:dyDescent="0.35">
      <c r="A6" s="4" t="s">
        <v>19</v>
      </c>
      <c r="B6" s="5">
        <v>250</v>
      </c>
      <c r="C6" s="6">
        <v>150</v>
      </c>
      <c r="D6" s="6"/>
      <c r="E6" s="6">
        <v>150</v>
      </c>
      <c r="F6" s="6">
        <v>100</v>
      </c>
      <c r="G6" s="6">
        <v>200</v>
      </c>
      <c r="H6" s="6">
        <v>150</v>
      </c>
      <c r="I6" s="6">
        <v>170</v>
      </c>
      <c r="J6" s="6">
        <v>200</v>
      </c>
      <c r="K6" s="6">
        <v>100</v>
      </c>
      <c r="L6" s="6">
        <v>175</v>
      </c>
      <c r="M6" s="6">
        <v>200</v>
      </c>
      <c r="N6" s="6">
        <v>195</v>
      </c>
      <c r="O6" s="6">
        <f>SUM(C6:N6)/COUNTIF(C6:N6, "&gt; 0")</f>
        <v>162.72727272727272</v>
      </c>
    </row>
    <row r="9" spans="1:15" x14ac:dyDescent="0.35">
      <c r="A9" s="22" t="s">
        <v>20</v>
      </c>
      <c r="B9" s="23" t="s">
        <v>6</v>
      </c>
      <c r="C9" s="27" t="s">
        <v>10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x14ac:dyDescent="0.35">
      <c r="A10" s="22"/>
      <c r="B10" s="23" t="s">
        <v>0</v>
      </c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22" t="s">
        <v>5</v>
      </c>
    </row>
    <row r="11" spans="1:15" x14ac:dyDescent="0.35">
      <c r="A11" s="22"/>
      <c r="B11" s="23"/>
      <c r="C11" s="22"/>
      <c r="D11" s="26"/>
      <c r="E11" s="22"/>
      <c r="F11" s="22"/>
      <c r="G11" s="22"/>
      <c r="H11" s="26"/>
      <c r="I11" s="22"/>
      <c r="J11" s="22"/>
      <c r="K11" s="22"/>
      <c r="L11" s="26"/>
      <c r="M11" s="22"/>
      <c r="N11" s="22"/>
      <c r="O11" s="26"/>
    </row>
    <row r="12" spans="1:15" x14ac:dyDescent="0.35">
      <c r="A12" s="4" t="s">
        <v>17</v>
      </c>
      <c r="B12" s="5">
        <v>250</v>
      </c>
      <c r="C12" s="6">
        <v>180</v>
      </c>
      <c r="D12" s="6"/>
      <c r="E12" s="6">
        <v>180</v>
      </c>
      <c r="F12" s="6">
        <v>150</v>
      </c>
      <c r="G12" s="6">
        <v>200</v>
      </c>
      <c r="H12" s="6">
        <v>200</v>
      </c>
      <c r="I12" s="6">
        <v>200</v>
      </c>
      <c r="J12" s="6">
        <v>230</v>
      </c>
      <c r="K12" s="6">
        <v>75</v>
      </c>
      <c r="L12" s="6">
        <v>180</v>
      </c>
      <c r="M12" s="6">
        <v>200</v>
      </c>
      <c r="N12" s="6">
        <v>190</v>
      </c>
      <c r="O12" s="6">
        <f>SUM(C12:N12)/COUNTIF(C12:N12, "&gt; 0")</f>
        <v>180.45454545454547</v>
      </c>
    </row>
    <row r="13" spans="1:15" x14ac:dyDescent="0.35">
      <c r="A13" s="4" t="s">
        <v>18</v>
      </c>
      <c r="B13" s="5">
        <v>200</v>
      </c>
      <c r="C13" s="6">
        <v>150</v>
      </c>
      <c r="D13" s="6"/>
      <c r="E13" s="6">
        <v>150</v>
      </c>
      <c r="F13" s="6">
        <v>75</v>
      </c>
      <c r="G13" s="6">
        <v>140</v>
      </c>
      <c r="H13" s="6">
        <v>125</v>
      </c>
      <c r="I13" s="6">
        <v>125</v>
      </c>
      <c r="J13" s="6">
        <v>125</v>
      </c>
      <c r="K13" s="6">
        <v>50</v>
      </c>
      <c r="L13" s="6">
        <v>125</v>
      </c>
      <c r="M13" s="6">
        <v>100</v>
      </c>
      <c r="N13" s="6">
        <v>190</v>
      </c>
      <c r="O13" s="6">
        <f>SUM(C13:N13)/COUNTIF(C13:N13, "&gt; 0")</f>
        <v>123.18181818181819</v>
      </c>
    </row>
    <row r="14" spans="1:15" x14ac:dyDescent="0.35">
      <c r="A14" s="4" t="s">
        <v>19</v>
      </c>
      <c r="B14" s="5">
        <v>250</v>
      </c>
      <c r="C14" s="6">
        <v>155</v>
      </c>
      <c r="D14" s="6"/>
      <c r="E14" s="6">
        <v>170</v>
      </c>
      <c r="F14" s="6">
        <v>50</v>
      </c>
      <c r="G14" s="6">
        <v>180</v>
      </c>
      <c r="H14" s="6">
        <v>150</v>
      </c>
      <c r="I14" s="6">
        <v>175</v>
      </c>
      <c r="J14" s="6">
        <v>175</v>
      </c>
      <c r="K14" s="6">
        <v>50</v>
      </c>
      <c r="L14" s="6">
        <v>150</v>
      </c>
      <c r="M14" s="6">
        <v>150</v>
      </c>
      <c r="N14" s="6">
        <v>170</v>
      </c>
      <c r="O14" s="6">
        <f>SUM(C14:N14)/COUNTIF(C14:N14, "&gt; 0")</f>
        <v>143.18181818181819</v>
      </c>
    </row>
  </sheetData>
  <mergeCells count="32">
    <mergeCell ref="A9:A11"/>
    <mergeCell ref="B9:B11"/>
    <mergeCell ref="C9:O9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M10:M11"/>
    <mergeCell ref="O2:O3"/>
    <mergeCell ref="A1:A3"/>
    <mergeCell ref="B1:B3"/>
    <mergeCell ref="C1:O1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N2:N3"/>
    <mergeCell ref="M2:M3"/>
  </mergeCells>
  <pageMargins left="0.7" right="0.7" top="0.75" bottom="0.75" header="0.3" footer="0.3"/>
  <pageSetup scale="88" fitToHeight="0" orientation="landscape" horizontalDpi="1200" verticalDpi="1200" r:id="rId1"/>
  <headerFooter>
    <oddHeader>&amp;LUniversity of Arkansas System&amp;C&amp;"-,Bold"&amp;14EVALUATION SUMMARY&amp;RRFP 654331 - ERP Implementation Services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2"/>
  <sheetViews>
    <sheetView zoomScale="120" zoomScaleNormal="120" workbookViewId="0">
      <selection sqref="A1:A3"/>
    </sheetView>
  </sheetViews>
  <sheetFormatPr defaultRowHeight="14.5" x14ac:dyDescent="0.35"/>
  <cols>
    <col min="1" max="1" width="41.7265625" customWidth="1"/>
    <col min="2" max="2" width="7.1796875" customWidth="1"/>
    <col min="3" max="3" width="7.26953125" customWidth="1"/>
    <col min="4" max="4" width="6.7265625" customWidth="1"/>
    <col min="5" max="5" width="7.54296875" customWidth="1"/>
    <col min="6" max="6" width="7.453125" customWidth="1"/>
    <col min="7" max="9" width="7.1796875" customWidth="1"/>
    <col min="10" max="10" width="7.26953125" customWidth="1"/>
    <col min="11" max="12" width="7.453125" customWidth="1"/>
    <col min="13" max="13" width="7.1796875" customWidth="1"/>
    <col min="14" max="14" width="7.453125" customWidth="1"/>
    <col min="15" max="15" width="7.26953125" customWidth="1"/>
    <col min="18" max="18" width="18.81640625" customWidth="1"/>
  </cols>
  <sheetData>
    <row r="1" spans="1:15" ht="14.5" customHeight="1" x14ac:dyDescent="0.35">
      <c r="A1" s="22" t="s">
        <v>16</v>
      </c>
      <c r="B1" s="23" t="s">
        <v>6</v>
      </c>
      <c r="C1" s="27" t="s">
        <v>11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4.5" customHeight="1" x14ac:dyDescent="0.35">
      <c r="A2" s="22"/>
      <c r="B2" s="23" t="s">
        <v>0</v>
      </c>
      <c r="C2" s="22">
        <v>1</v>
      </c>
      <c r="D2" s="22">
        <v>2</v>
      </c>
      <c r="E2" s="22">
        <v>3</v>
      </c>
      <c r="F2" s="22">
        <v>4</v>
      </c>
      <c r="G2" s="22">
        <v>5</v>
      </c>
      <c r="H2" s="22">
        <v>6</v>
      </c>
      <c r="I2" s="22">
        <v>7</v>
      </c>
      <c r="J2" s="22">
        <v>8</v>
      </c>
      <c r="K2" s="22">
        <v>9</v>
      </c>
      <c r="L2" s="22">
        <v>10</v>
      </c>
      <c r="M2" s="22">
        <v>11</v>
      </c>
      <c r="N2" s="22">
        <v>12</v>
      </c>
      <c r="O2" s="22" t="s">
        <v>5</v>
      </c>
    </row>
    <row r="3" spans="1:15" x14ac:dyDescent="0.35">
      <c r="A3" s="22"/>
      <c r="B3" s="23"/>
      <c r="C3" s="22"/>
      <c r="D3" s="26"/>
      <c r="E3" s="22"/>
      <c r="F3" s="22"/>
      <c r="G3" s="22"/>
      <c r="H3" s="26"/>
      <c r="I3" s="22"/>
      <c r="J3" s="22"/>
      <c r="K3" s="22"/>
      <c r="L3" s="26"/>
      <c r="M3" s="22"/>
      <c r="N3" s="22"/>
      <c r="O3" s="26"/>
    </row>
    <row r="4" spans="1:15" x14ac:dyDescent="0.35">
      <c r="A4" s="4" t="s">
        <v>17</v>
      </c>
      <c r="B4" s="5">
        <v>250</v>
      </c>
      <c r="C4" s="6">
        <v>190</v>
      </c>
      <c r="D4" s="20"/>
      <c r="E4" s="6">
        <v>190</v>
      </c>
      <c r="F4" s="6">
        <v>175</v>
      </c>
      <c r="G4" s="6">
        <v>210</v>
      </c>
      <c r="H4" s="6">
        <v>200</v>
      </c>
      <c r="I4" s="6">
        <v>175</v>
      </c>
      <c r="J4" s="6">
        <v>250</v>
      </c>
      <c r="K4" s="6">
        <v>100</v>
      </c>
      <c r="L4" s="6">
        <v>230</v>
      </c>
      <c r="M4" s="6">
        <v>225</v>
      </c>
      <c r="N4" s="6">
        <v>190</v>
      </c>
      <c r="O4" s="6">
        <f>SUM(C4:N4)/COUNTIF(C4:N4, "&gt; 0")</f>
        <v>194.09090909090909</v>
      </c>
    </row>
    <row r="5" spans="1:15" x14ac:dyDescent="0.35">
      <c r="A5" s="4" t="s">
        <v>18</v>
      </c>
      <c r="B5" s="5">
        <v>200</v>
      </c>
      <c r="C5" s="6">
        <v>135</v>
      </c>
      <c r="D5" s="20"/>
      <c r="E5" s="6">
        <v>180</v>
      </c>
      <c r="F5" s="6">
        <v>175</v>
      </c>
      <c r="G5" s="6">
        <v>180</v>
      </c>
      <c r="H5" s="6">
        <v>185</v>
      </c>
      <c r="I5" s="6">
        <v>150</v>
      </c>
      <c r="J5" s="6">
        <v>190</v>
      </c>
      <c r="K5" s="6">
        <v>50</v>
      </c>
      <c r="L5" s="6">
        <v>175</v>
      </c>
      <c r="M5" s="6">
        <v>175</v>
      </c>
      <c r="N5" s="6">
        <v>170</v>
      </c>
      <c r="O5" s="6">
        <f>SUM(C5:N5)/COUNTIF(C5:N5, "&gt; 0")</f>
        <v>160.45454545454547</v>
      </c>
    </row>
    <row r="6" spans="1:15" x14ac:dyDescent="0.35">
      <c r="A6" s="4" t="s">
        <v>19</v>
      </c>
      <c r="B6" s="5">
        <v>250</v>
      </c>
      <c r="C6" s="6">
        <v>185</v>
      </c>
      <c r="D6" s="20"/>
      <c r="E6" s="6">
        <v>200</v>
      </c>
      <c r="F6" s="6">
        <v>200</v>
      </c>
      <c r="G6" s="6">
        <v>225</v>
      </c>
      <c r="H6" s="6">
        <v>175</v>
      </c>
      <c r="I6" s="6">
        <v>150</v>
      </c>
      <c r="J6" s="6">
        <v>225</v>
      </c>
      <c r="K6" s="6">
        <v>100</v>
      </c>
      <c r="L6" s="6">
        <v>200</v>
      </c>
      <c r="M6" s="6">
        <v>150</v>
      </c>
      <c r="N6" s="6">
        <v>180</v>
      </c>
      <c r="O6" s="6">
        <f>SUM(C6:N6)/COUNTIF(C6:N6, "&gt; 0")</f>
        <v>180.90909090909091</v>
      </c>
    </row>
    <row r="9" spans="1:15" x14ac:dyDescent="0.35">
      <c r="A9" s="22" t="s">
        <v>20</v>
      </c>
      <c r="B9" s="23" t="s">
        <v>6</v>
      </c>
      <c r="C9" s="27" t="s">
        <v>11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x14ac:dyDescent="0.35">
      <c r="A10" s="22"/>
      <c r="B10" s="23" t="s">
        <v>0</v>
      </c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22" t="s">
        <v>5</v>
      </c>
    </row>
    <row r="11" spans="1:15" x14ac:dyDescent="0.35">
      <c r="A11" s="22"/>
      <c r="B11" s="23"/>
      <c r="C11" s="22"/>
      <c r="D11" s="26"/>
      <c r="E11" s="22"/>
      <c r="F11" s="22"/>
      <c r="G11" s="22"/>
      <c r="H11" s="26"/>
      <c r="I11" s="22"/>
      <c r="J11" s="22"/>
      <c r="K11" s="22"/>
      <c r="L11" s="26"/>
      <c r="M11" s="22"/>
      <c r="N11" s="22"/>
      <c r="O11" s="26"/>
    </row>
    <row r="12" spans="1:15" x14ac:dyDescent="0.35">
      <c r="A12" s="4" t="s">
        <v>17</v>
      </c>
      <c r="B12" s="5">
        <v>250</v>
      </c>
      <c r="C12" s="6">
        <v>200</v>
      </c>
      <c r="D12" s="20"/>
      <c r="E12" s="6">
        <v>195</v>
      </c>
      <c r="F12" s="6">
        <v>175</v>
      </c>
      <c r="G12" s="6">
        <v>230</v>
      </c>
      <c r="H12" s="6">
        <v>200</v>
      </c>
      <c r="I12" s="6">
        <v>200</v>
      </c>
      <c r="J12" s="6">
        <v>240</v>
      </c>
      <c r="K12" s="6">
        <v>75</v>
      </c>
      <c r="L12" s="6">
        <v>220</v>
      </c>
      <c r="M12" s="6">
        <v>200</v>
      </c>
      <c r="N12" s="6">
        <v>190</v>
      </c>
      <c r="O12" s="6">
        <f>SUM(C12:N12)/COUNTIF(C12:N12, "&gt; 0")</f>
        <v>193.18181818181819</v>
      </c>
    </row>
    <row r="13" spans="1:15" x14ac:dyDescent="0.35">
      <c r="A13" s="4" t="s">
        <v>18</v>
      </c>
      <c r="B13" s="5">
        <v>200</v>
      </c>
      <c r="C13" s="6">
        <v>160</v>
      </c>
      <c r="D13" s="20"/>
      <c r="E13" s="6">
        <v>190</v>
      </c>
      <c r="F13" s="6">
        <v>175</v>
      </c>
      <c r="G13" s="6">
        <v>180</v>
      </c>
      <c r="H13" s="6">
        <v>185</v>
      </c>
      <c r="I13" s="6">
        <v>125</v>
      </c>
      <c r="J13" s="6">
        <v>175</v>
      </c>
      <c r="K13" s="6">
        <v>50</v>
      </c>
      <c r="L13" s="6">
        <v>175</v>
      </c>
      <c r="M13" s="6">
        <v>125</v>
      </c>
      <c r="N13" s="6">
        <v>190</v>
      </c>
      <c r="O13" s="6">
        <f>SUM(C13:N13)/COUNTIF(C13:N13, "&gt; 0")</f>
        <v>157.27272727272728</v>
      </c>
    </row>
    <row r="14" spans="1:15" x14ac:dyDescent="0.35">
      <c r="A14" s="4" t="s">
        <v>19</v>
      </c>
      <c r="B14" s="5">
        <v>250</v>
      </c>
      <c r="C14" s="6">
        <v>180</v>
      </c>
      <c r="D14" s="20"/>
      <c r="E14" s="6">
        <v>200</v>
      </c>
      <c r="F14" s="6">
        <v>225</v>
      </c>
      <c r="G14" s="6">
        <v>240</v>
      </c>
      <c r="H14" s="6">
        <v>175</v>
      </c>
      <c r="I14" s="6">
        <v>180</v>
      </c>
      <c r="J14" s="6">
        <v>225</v>
      </c>
      <c r="K14" s="6">
        <v>75</v>
      </c>
      <c r="L14" s="6">
        <v>200</v>
      </c>
      <c r="M14" s="6">
        <v>150</v>
      </c>
      <c r="N14" s="6">
        <v>200</v>
      </c>
      <c r="O14" s="6">
        <f>SUM(C14:N14)/COUNTIF(C14:N14, "&gt; 0")</f>
        <v>186.36363636363637</v>
      </c>
    </row>
    <row r="17" spans="1:15" x14ac:dyDescent="0.35">
      <c r="A17" s="22" t="s">
        <v>22</v>
      </c>
      <c r="B17" s="23" t="s">
        <v>6</v>
      </c>
      <c r="C17" s="27" t="s">
        <v>11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x14ac:dyDescent="0.35">
      <c r="A18" s="22"/>
      <c r="B18" s="23" t="s">
        <v>0</v>
      </c>
      <c r="C18" s="22">
        <v>1</v>
      </c>
      <c r="D18" s="22">
        <v>2</v>
      </c>
      <c r="E18" s="22">
        <v>3</v>
      </c>
      <c r="F18" s="22">
        <v>4</v>
      </c>
      <c r="G18" s="22">
        <v>5</v>
      </c>
      <c r="H18" s="22">
        <v>6</v>
      </c>
      <c r="I18" s="22">
        <v>7</v>
      </c>
      <c r="J18" s="22">
        <v>8</v>
      </c>
      <c r="K18" s="22">
        <v>9</v>
      </c>
      <c r="L18" s="22">
        <v>10</v>
      </c>
      <c r="M18" s="22">
        <v>11</v>
      </c>
      <c r="N18" s="22">
        <v>12</v>
      </c>
      <c r="O18" s="22" t="s">
        <v>5</v>
      </c>
    </row>
    <row r="19" spans="1:15" x14ac:dyDescent="0.35">
      <c r="A19" s="22"/>
      <c r="B19" s="23"/>
      <c r="C19" s="22"/>
      <c r="D19" s="26"/>
      <c r="E19" s="22"/>
      <c r="F19" s="22"/>
      <c r="G19" s="22"/>
      <c r="H19" s="26"/>
      <c r="I19" s="22"/>
      <c r="J19" s="22"/>
      <c r="K19" s="22"/>
      <c r="L19" s="26"/>
      <c r="M19" s="22"/>
      <c r="N19" s="22"/>
      <c r="O19" s="26"/>
    </row>
    <row r="20" spans="1:15" x14ac:dyDescent="0.35">
      <c r="A20" s="4" t="s">
        <v>17</v>
      </c>
      <c r="B20" s="5">
        <v>250</v>
      </c>
      <c r="C20" s="6">
        <v>190</v>
      </c>
      <c r="D20" s="20"/>
      <c r="E20" s="6">
        <v>185</v>
      </c>
      <c r="F20" s="6">
        <v>225</v>
      </c>
      <c r="G20" s="6">
        <v>230</v>
      </c>
      <c r="H20" s="6">
        <v>150</v>
      </c>
      <c r="I20" s="6">
        <v>175</v>
      </c>
      <c r="J20" s="6">
        <v>175</v>
      </c>
      <c r="K20" s="6">
        <v>175</v>
      </c>
      <c r="L20" s="6">
        <v>190</v>
      </c>
      <c r="M20" s="6">
        <v>150</v>
      </c>
      <c r="N20" s="20"/>
      <c r="O20" s="6">
        <f>SUM(C20:N20)/COUNTIF(C20:N20, "&gt; 0")</f>
        <v>184.5</v>
      </c>
    </row>
    <row r="21" spans="1:15" x14ac:dyDescent="0.35">
      <c r="A21" s="4" t="s">
        <v>18</v>
      </c>
      <c r="B21" s="5">
        <v>200</v>
      </c>
      <c r="C21" s="6">
        <v>150</v>
      </c>
      <c r="D21" s="20"/>
      <c r="E21" s="6">
        <v>100</v>
      </c>
      <c r="F21" s="6">
        <v>100</v>
      </c>
      <c r="G21" s="6">
        <v>160</v>
      </c>
      <c r="H21" s="6">
        <v>125</v>
      </c>
      <c r="I21" s="6">
        <v>160</v>
      </c>
      <c r="J21" s="6">
        <v>125</v>
      </c>
      <c r="K21" s="6">
        <v>150</v>
      </c>
      <c r="L21" s="6">
        <v>135</v>
      </c>
      <c r="M21" s="6">
        <v>125</v>
      </c>
      <c r="N21" s="20"/>
      <c r="O21" s="6">
        <f>SUM(C21:N21)/COUNTIF(C21:N21, "&gt; 0")</f>
        <v>133</v>
      </c>
    </row>
    <row r="22" spans="1:15" x14ac:dyDescent="0.35">
      <c r="A22" s="4" t="s">
        <v>19</v>
      </c>
      <c r="B22" s="5">
        <v>250</v>
      </c>
      <c r="C22" s="6">
        <v>190</v>
      </c>
      <c r="D22" s="20"/>
      <c r="E22" s="6">
        <v>150</v>
      </c>
      <c r="F22" s="6">
        <v>75</v>
      </c>
      <c r="G22" s="6">
        <v>200</v>
      </c>
      <c r="H22" s="6">
        <v>200</v>
      </c>
      <c r="I22" s="6">
        <v>175</v>
      </c>
      <c r="J22" s="6">
        <v>150</v>
      </c>
      <c r="K22" s="6">
        <v>150</v>
      </c>
      <c r="L22" s="6">
        <v>215</v>
      </c>
      <c r="M22" s="6">
        <v>100</v>
      </c>
      <c r="N22" s="20"/>
      <c r="O22" s="6">
        <f>SUM(C22:N22)/COUNTIF(C22:N22, "&gt; 0")</f>
        <v>160.5</v>
      </c>
    </row>
  </sheetData>
  <mergeCells count="48">
    <mergeCell ref="A17:A19"/>
    <mergeCell ref="B17:B19"/>
    <mergeCell ref="C17:O17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9:A11"/>
    <mergeCell ref="B9:B11"/>
    <mergeCell ref="C9:O9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M10:M11"/>
    <mergeCell ref="O2:O3"/>
    <mergeCell ref="A1:A3"/>
    <mergeCell ref="B1:B3"/>
    <mergeCell ref="C1:O1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N2:N3"/>
    <mergeCell ref="M2:M3"/>
  </mergeCells>
  <pageMargins left="0.7" right="0.7" top="0.75" bottom="0.75" header="0.3" footer="0.3"/>
  <pageSetup scale="90" fitToHeight="0" orientation="landscape" horizontalDpi="1200" verticalDpi="1200" r:id="rId1"/>
  <headerFooter>
    <oddHeader>&amp;LUniversity of Arkansas System&amp;C&amp;"-,Bold"&amp;14EVALUATION SUMMARY&amp;RRFP 654331 - ERP Implementation Services</oddHead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31741-3E02-4EE9-A4A8-69583C6D843C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Calculated</vt:lpstr>
      <vt:lpstr>Accenture</vt:lpstr>
      <vt:lpstr>Deloitte</vt:lpstr>
      <vt:lpstr>PwC</vt:lpstr>
      <vt:lpstr>Sierra-Cedar</vt:lpstr>
      <vt:lpstr>Sheet1</vt:lpstr>
    </vt:vector>
  </TitlesOfParts>
  <Company>Technology Partners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Cook</dc:creator>
  <cp:lastModifiedBy>Ellen Ferguson</cp:lastModifiedBy>
  <cp:lastPrinted>2018-03-07T22:30:23Z</cp:lastPrinted>
  <dcterms:created xsi:type="dcterms:W3CDTF">2013-08-13T21:27:23Z</dcterms:created>
  <dcterms:modified xsi:type="dcterms:W3CDTF">2018-03-12T14:22:39Z</dcterms:modified>
</cp:coreProperties>
</file>