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VCB-BSVC - OmniUpdate (Reddot)\Hogbid\"/>
    </mc:Choice>
  </mc:AlternateContent>
  <bookViews>
    <workbookView xWindow="480" yWindow="300" windowWidth="15600" windowHeight="9852" xr2:uid="{00000000-000D-0000-FFFF-FFFF00000000}"/>
  </bookViews>
  <sheets>
    <sheet name="Summary" sheetId="1" r:id="rId1"/>
    <sheet name="Cost" sheetId="2" r:id="rId2"/>
    <sheet name="Rd1-Scores" sheetId="4" r:id="rId3"/>
    <sheet name="Rd1B-Scores" sheetId="13" r:id="rId4"/>
    <sheet name="Rd2-Scores" sheetId="14" r:id="rId5"/>
    <sheet name="Rd3-Scores" sheetId="15" r:id="rId6"/>
  </sheets>
  <definedNames>
    <definedName name="_xlnm.Print_Area" localSheetId="1">Cost!$A$1:$D$38</definedName>
  </definedNames>
  <calcPr calcId="171027"/>
</workbook>
</file>

<file path=xl/calcChain.xml><?xml version="1.0" encoding="utf-8"?>
<calcChain xmlns="http://schemas.openxmlformats.org/spreadsheetml/2006/main">
  <c r="B67" i="1" l="1"/>
  <c r="B71" i="1" s="1"/>
  <c r="B38" i="2" l="1"/>
  <c r="D36" i="2"/>
  <c r="D35" i="2"/>
  <c r="P14" i="15"/>
  <c r="G65" i="1" s="1"/>
  <c r="P13" i="15"/>
  <c r="G64" i="1" s="1"/>
  <c r="P12" i="15"/>
  <c r="G63" i="1" s="1"/>
  <c r="P7" i="15"/>
  <c r="D65" i="1" s="1"/>
  <c r="P6" i="15"/>
  <c r="D64" i="1" s="1"/>
  <c r="P5" i="15"/>
  <c r="D63" i="1" s="1"/>
  <c r="D67" i="1" l="1"/>
  <c r="G67" i="1"/>
  <c r="C35" i="2"/>
  <c r="D69" i="1" s="1"/>
  <c r="C36" i="2"/>
  <c r="G69" i="1" s="1"/>
  <c r="D26" i="2"/>
  <c r="D27" i="2"/>
  <c r="D28" i="2"/>
  <c r="D25" i="2"/>
  <c r="D18" i="2"/>
  <c r="D17" i="2"/>
  <c r="D16" i="2"/>
  <c r="D15" i="2"/>
  <c r="D71" i="1" l="1"/>
  <c r="G71" i="1"/>
  <c r="G50" i="1"/>
  <c r="G49" i="1"/>
  <c r="G48" i="1"/>
  <c r="F50" i="1"/>
  <c r="F49" i="1"/>
  <c r="F48" i="1"/>
  <c r="E50" i="1"/>
  <c r="E49" i="1"/>
  <c r="E48" i="1"/>
  <c r="D50" i="1"/>
  <c r="D49" i="1"/>
  <c r="D48" i="1"/>
  <c r="B52" i="1"/>
  <c r="B56" i="1" s="1"/>
  <c r="G52" i="1" l="1"/>
  <c r="F52" i="1"/>
  <c r="E52" i="1"/>
  <c r="D52" i="1"/>
  <c r="B30" i="2" l="1"/>
  <c r="C27" i="2" l="1"/>
  <c r="F54" i="1" s="1"/>
  <c r="F56" i="1" s="1"/>
  <c r="C26" i="2"/>
  <c r="E54" i="1" s="1"/>
  <c r="E56" i="1" s="1"/>
  <c r="C28" i="2"/>
  <c r="G54" i="1" s="1"/>
  <c r="G56" i="1" s="1"/>
  <c r="C25" i="2"/>
  <c r="D54" i="1" s="1"/>
  <c r="D56" i="1" s="1"/>
  <c r="B20" i="2"/>
  <c r="P28" i="14" l="1"/>
  <c r="G35" i="1" s="1"/>
  <c r="P27" i="14"/>
  <c r="G34" i="1" s="1"/>
  <c r="P26" i="14"/>
  <c r="G33" i="1" s="1"/>
  <c r="P21" i="14"/>
  <c r="F35" i="1" s="1"/>
  <c r="P20" i="14"/>
  <c r="F34" i="1" s="1"/>
  <c r="P19" i="14"/>
  <c r="F33" i="1" s="1"/>
  <c r="P14" i="14"/>
  <c r="E35" i="1" s="1"/>
  <c r="P13" i="14"/>
  <c r="E34" i="1" s="1"/>
  <c r="P12" i="14"/>
  <c r="E33" i="1" s="1"/>
  <c r="P7" i="14"/>
  <c r="D35" i="1" s="1"/>
  <c r="P6" i="14"/>
  <c r="D34" i="1" s="1"/>
  <c r="P5" i="14"/>
  <c r="D33" i="1" s="1"/>
  <c r="C16" i="2"/>
  <c r="E39" i="1" s="1"/>
  <c r="B37" i="1"/>
  <c r="B41" i="1" s="1"/>
  <c r="C15" i="2" l="1"/>
  <c r="D39" i="1" s="1"/>
  <c r="G37" i="1"/>
  <c r="F37" i="1"/>
  <c r="E37" i="1"/>
  <c r="E41" i="1" s="1"/>
  <c r="D37" i="1"/>
  <c r="C18" i="2"/>
  <c r="G39" i="1" s="1"/>
  <c r="C17" i="2"/>
  <c r="F39" i="1" s="1"/>
  <c r="B10" i="2"/>
  <c r="C4" i="2" s="1"/>
  <c r="P34" i="13"/>
  <c r="G20" i="1" s="1"/>
  <c r="P33" i="13"/>
  <c r="G19" i="1"/>
  <c r="P32" i="13"/>
  <c r="G18" i="1" s="1"/>
  <c r="G22" i="1" s="1"/>
  <c r="P27" i="13"/>
  <c r="F20" i="1"/>
  <c r="P26" i="13"/>
  <c r="F19" i="1" s="1"/>
  <c r="P25" i="13"/>
  <c r="F18" i="1"/>
  <c r="P20" i="13"/>
  <c r="E20" i="1" s="1"/>
  <c r="P19" i="13"/>
  <c r="E19" i="1"/>
  <c r="P18" i="13"/>
  <c r="E18" i="1" s="1"/>
  <c r="E22" i="1" s="1"/>
  <c r="P13" i="13"/>
  <c r="D20" i="1"/>
  <c r="P12" i="13"/>
  <c r="D19" i="1" s="1"/>
  <c r="P11" i="13"/>
  <c r="D18" i="1"/>
  <c r="P6" i="13"/>
  <c r="C20" i="1" s="1"/>
  <c r="P5" i="13"/>
  <c r="C19" i="1"/>
  <c r="P4" i="13"/>
  <c r="C18" i="1" s="1"/>
  <c r="P34" i="4"/>
  <c r="G6" i="1"/>
  <c r="P33" i="4"/>
  <c r="G5" i="1" s="1"/>
  <c r="P32" i="4"/>
  <c r="G4" i="1"/>
  <c r="G8" i="1" s="1"/>
  <c r="P27" i="4"/>
  <c r="F6" i="1" s="1"/>
  <c r="P26" i="4"/>
  <c r="F5" i="1"/>
  <c r="P25" i="4"/>
  <c r="F4" i="1" s="1"/>
  <c r="P20" i="4"/>
  <c r="E6" i="1"/>
  <c r="P19" i="4"/>
  <c r="E5" i="1" s="1"/>
  <c r="E8" i="1" s="1"/>
  <c r="P18" i="4"/>
  <c r="E4" i="1"/>
  <c r="P11" i="4"/>
  <c r="D4" i="1" s="1"/>
  <c r="P12" i="4"/>
  <c r="D5" i="1"/>
  <c r="P13" i="4"/>
  <c r="D6" i="1" s="1"/>
  <c r="B22" i="1"/>
  <c r="B26" i="1"/>
  <c r="B8" i="1"/>
  <c r="B12" i="1" s="1"/>
  <c r="P4" i="4"/>
  <c r="C4" i="1"/>
  <c r="P5" i="4"/>
  <c r="C5" i="1" s="1"/>
  <c r="C8" i="1" s="1"/>
  <c r="P6" i="4"/>
  <c r="C6" i="1"/>
  <c r="F8" i="1" l="1"/>
  <c r="C22" i="1"/>
  <c r="D22" i="1"/>
  <c r="D8" i="1"/>
  <c r="F22" i="1"/>
  <c r="C8" i="2"/>
  <c r="G24" i="1" s="1"/>
  <c r="G26" i="1" s="1"/>
  <c r="C6" i="2"/>
  <c r="E24" i="1" s="1"/>
  <c r="E26" i="1" s="1"/>
  <c r="D41" i="1"/>
  <c r="F41" i="1"/>
  <c r="G41" i="1"/>
  <c r="G10" i="1"/>
  <c r="G12" i="1" s="1"/>
  <c r="C24" i="1"/>
  <c r="C26" i="1" s="1"/>
  <c r="C10" i="1"/>
  <c r="C12" i="1" s="1"/>
  <c r="C7" i="2"/>
  <c r="C5" i="2"/>
  <c r="E10" i="1"/>
  <c r="E12" i="1" s="1"/>
  <c r="F24" i="1" l="1"/>
  <c r="F26" i="1" s="1"/>
  <c r="F10" i="1"/>
  <c r="F12" i="1" s="1"/>
  <c r="D10" i="1"/>
  <c r="D12" i="1" s="1"/>
  <c r="D24" i="1"/>
  <c r="D26" i="1" s="1"/>
</calcChain>
</file>

<file path=xl/sharedStrings.xml><?xml version="1.0" encoding="utf-8"?>
<sst xmlns="http://schemas.openxmlformats.org/spreadsheetml/2006/main" count="218" uniqueCount="38">
  <si>
    <t>Total Possible Points</t>
  </si>
  <si>
    <t>Vendor Scores</t>
  </si>
  <si>
    <t>Cost Proposal</t>
  </si>
  <si>
    <t>TOTAL Round 1 Score</t>
  </si>
  <si>
    <t>Cost</t>
  </si>
  <si>
    <t>SCORE</t>
  </si>
  <si>
    <t>Total Poss Points</t>
  </si>
  <si>
    <t>SUBTOTAL Technical Proposal</t>
  </si>
  <si>
    <t>Criteria 1 - Contract Terms</t>
  </si>
  <si>
    <t>Criteria 2 - Quals and Experience</t>
  </si>
  <si>
    <t>Criteria 3 - Functionality of Solution</t>
  </si>
  <si>
    <t>Points (of 30)</t>
  </si>
  <si>
    <t>Criteria 1 - Acceptance of System Contract Terms</t>
  </si>
  <si>
    <t>Criteria 2 - Qualifications and Experience</t>
  </si>
  <si>
    <t>Criteria 3 - Functionality, Capability and Integration of Solution</t>
  </si>
  <si>
    <t>Ellucian</t>
  </si>
  <si>
    <t>Oracle</t>
  </si>
  <si>
    <t>SAP/Bart</t>
  </si>
  <si>
    <t>SAP/LSI</t>
  </si>
  <si>
    <t>Workday</t>
  </si>
  <si>
    <t>Lowest =</t>
  </si>
  <si>
    <t>SAP Bart</t>
  </si>
  <si>
    <t>SAP LSI</t>
  </si>
  <si>
    <t>TOTAL Round 1B Score</t>
  </si>
  <si>
    <t>TOTAL Round 2 Score</t>
  </si>
  <si>
    <t>COST - Round 1</t>
  </si>
  <si>
    <t>COST - Round 2</t>
  </si>
  <si>
    <t>ROUND 2
April 21, 2017</t>
  </si>
  <si>
    <t>ROUND 1A (pre-discussion)
January 19, 2017</t>
  </si>
  <si>
    <t>ROUND 1B (post-discussion)
January 19, 2017</t>
  </si>
  <si>
    <t>COST - BAFO</t>
  </si>
  <si>
    <t>Best and Final Offer (BAFO)
May 2, 2017</t>
  </si>
  <si>
    <t>Change from Rd 2</t>
  </si>
  <si>
    <t>Change from Rd 1</t>
  </si>
  <si>
    <t>COST - Negotiations</t>
  </si>
  <si>
    <t>ROUND 3 - Negotiations
July 12, 2017</t>
  </si>
  <si>
    <t>ORACLE</t>
  </si>
  <si>
    <t>WORKDAY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</si>
</sst>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[$€-2]* #,##0.00_);_([$€-2]* \(#,##0.00\);_([$€-2]* &quot;-&quot;??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7" applyNumberFormat="0" applyAlignment="0" applyProtection="0"/>
    <xf numFmtId="0" fontId="15" fillId="10" borderId="8" applyNumberFormat="0" applyAlignment="0" applyProtection="0"/>
    <xf numFmtId="0" fontId="16" fillId="10" borderId="7" applyNumberFormat="0" applyAlignment="0" applyProtection="0"/>
    <xf numFmtId="0" fontId="17" fillId="0" borderId="9" applyNumberFormat="0" applyFill="0" applyAlignment="0" applyProtection="0"/>
    <xf numFmtId="0" fontId="18" fillId="11" borderId="10" applyNumberFormat="0" applyAlignment="0" applyProtection="0"/>
    <xf numFmtId="0" fontId="19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4" fontId="22" fillId="0" borderId="0"/>
    <xf numFmtId="0" fontId="22" fillId="0" borderId="0"/>
    <xf numFmtId="0" fontId="22" fillId="0" borderId="0"/>
    <xf numFmtId="0" fontId="22" fillId="0" borderId="0"/>
    <xf numFmtId="164" fontId="22" fillId="0" borderId="0"/>
    <xf numFmtId="0" fontId="24" fillId="0" borderId="0"/>
    <xf numFmtId="0" fontId="22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5">
      <alignment horizontal="center"/>
    </xf>
    <xf numFmtId="3" fontId="25" fillId="0" borderId="0" applyFont="0" applyFill="0" applyBorder="0" applyAlignment="0" applyProtection="0"/>
    <xf numFmtId="0" fontId="25" fillId="38" borderId="0" applyNumberFormat="0" applyFont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7" fillId="0" borderId="0"/>
    <xf numFmtId="44" fontId="27" fillId="0" borderId="0" applyFont="0" applyFill="0" applyBorder="0" applyAlignment="0" applyProtection="0"/>
  </cellStyleXfs>
  <cellXfs count="32">
    <xf numFmtId="0" fontId="0" fillId="0" borderId="0" xfId="0"/>
    <xf numFmtId="44" fontId="4" fillId="0" borderId="1" xfId="0" applyNumberFormat="1" applyFont="1" applyBorder="1"/>
    <xf numFmtId="44" fontId="0" fillId="0" borderId="1" xfId="0" applyNumberFormat="1" applyFont="1" applyBorder="1"/>
    <xf numFmtId="0" fontId="1" fillId="0" borderId="0" xfId="0" applyFont="1"/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5" borderId="1" xfId="0" applyFont="1" applyFill="1" applyBorder="1"/>
    <xf numFmtId="2" fontId="5" fillId="0" borderId="1" xfId="1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6" fillId="0" borderId="0" xfId="0" applyFont="1"/>
    <xf numFmtId="2" fontId="0" fillId="0" borderId="1" xfId="0" applyNumberFormat="1" applyFont="1" applyBorder="1"/>
    <xf numFmtId="2" fontId="5" fillId="0" borderId="0" xfId="1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top" wrapText="1"/>
    </xf>
    <xf numFmtId="0" fontId="2" fillId="5" borderId="1" xfId="0" applyFont="1" applyFill="1" applyBorder="1"/>
    <xf numFmtId="0" fontId="0" fillId="5" borderId="13" xfId="0" applyFont="1" applyFill="1" applyBorder="1"/>
    <xf numFmtId="44" fontId="0" fillId="0" borderId="14" xfId="0" applyNumberFormat="1" applyFont="1" applyFill="1" applyBorder="1"/>
    <xf numFmtId="0" fontId="0" fillId="37" borderId="0" xfId="0" applyFill="1"/>
    <xf numFmtId="2" fontId="5" fillId="0" borderId="16" xfId="1" applyNumberFormat="1" applyFont="1" applyFill="1" applyBorder="1" applyAlignment="1">
      <alignment horizontal="center" vertical="top" wrapText="1"/>
    </xf>
    <xf numFmtId="2" fontId="2" fillId="39" borderId="1" xfId="0" applyNumberFormat="1" applyFont="1" applyFill="1" applyBorder="1" applyAlignment="1" applyProtection="1">
      <alignment horizontal="center" wrapText="1"/>
    </xf>
    <xf numFmtId="2" fontId="2" fillId="39" borderId="17" xfId="0" applyNumberFormat="1" applyFont="1" applyFill="1" applyBorder="1" applyAlignment="1" applyProtection="1">
      <alignment horizontal="center"/>
    </xf>
    <xf numFmtId="44" fontId="0" fillId="0" borderId="0" xfId="0" applyNumberFormat="1" applyFont="1" applyFill="1" applyBorder="1"/>
    <xf numFmtId="44" fontId="0" fillId="0" borderId="1" xfId="0" applyNumberFormat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</cellXfs>
  <cellStyles count="10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B000000}"/>
    <cellStyle name="Comma 2 2" xfId="51" xr:uid="{00000000-0005-0000-0000-00001C000000}"/>
    <cellStyle name="Comma 2 3" xfId="97" xr:uid="{00000000-0005-0000-0000-00001D000000}"/>
    <cellStyle name="Comma 3" xfId="83" xr:uid="{00000000-0005-0000-0000-00001E000000}"/>
    <cellStyle name="Currency 2" xfId="46" xr:uid="{00000000-0005-0000-0000-00001F000000}"/>
    <cellStyle name="Currency 2 2" xfId="50" xr:uid="{00000000-0005-0000-0000-000020000000}"/>
    <cellStyle name="Currency 2 3" xfId="95" xr:uid="{00000000-0005-0000-0000-000021000000}"/>
    <cellStyle name="Currency 3" xfId="45" xr:uid="{00000000-0005-0000-0000-000022000000}"/>
    <cellStyle name="Currency 3 2" xfId="100" xr:uid="{00000000-0005-0000-0000-000023000000}"/>
    <cellStyle name="Euro" xfId="52" xr:uid="{00000000-0005-0000-0000-000024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3" xr:uid="{00000000-0005-0000-0000-00002B000000}"/>
    <cellStyle name="Hyperlink 2 2" xfId="54" xr:uid="{00000000-0005-0000-0000-00002C000000}"/>
    <cellStyle name="Hyperlink 2 3" xfId="55" xr:uid="{00000000-0005-0000-0000-00002D000000}"/>
    <cellStyle name="Hyperlink 2 4" xfId="56" xr:uid="{00000000-0005-0000-0000-00002E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7" xr:uid="{00000000-0005-0000-0000-000033000000}"/>
    <cellStyle name="Normal 2 2" xfId="48" xr:uid="{00000000-0005-0000-0000-000034000000}"/>
    <cellStyle name="Normal 2 2 2" xfId="57" xr:uid="{00000000-0005-0000-0000-000035000000}"/>
    <cellStyle name="Normal 2 2 2 2" xfId="58" xr:uid="{00000000-0005-0000-0000-000036000000}"/>
    <cellStyle name="Normal 2 2 2 3" xfId="59" xr:uid="{00000000-0005-0000-0000-000037000000}"/>
    <cellStyle name="Normal 2 2 3" xfId="60" xr:uid="{00000000-0005-0000-0000-000038000000}"/>
    <cellStyle name="Normal 2 2 4" xfId="96" xr:uid="{00000000-0005-0000-0000-000039000000}"/>
    <cellStyle name="Normal 2 3" xfId="61" xr:uid="{00000000-0005-0000-0000-00003A000000}"/>
    <cellStyle name="Normal 2 4" xfId="62" xr:uid="{00000000-0005-0000-0000-00003B000000}"/>
    <cellStyle name="Normal 2 5" xfId="94" xr:uid="{00000000-0005-0000-0000-00003C000000}"/>
    <cellStyle name="Normal 2_8 Deliverable Payment Schedule" xfId="63" xr:uid="{00000000-0005-0000-0000-00003D000000}"/>
    <cellStyle name="Normal 3" xfId="64" xr:uid="{00000000-0005-0000-0000-00003E000000}"/>
    <cellStyle name="Normal 3 2" xfId="65" xr:uid="{00000000-0005-0000-0000-00003F000000}"/>
    <cellStyle name="Normal 3 2 2" xfId="66" xr:uid="{00000000-0005-0000-0000-000040000000}"/>
    <cellStyle name="Normal 3 2 2 2" xfId="85" xr:uid="{00000000-0005-0000-0000-000041000000}"/>
    <cellStyle name="Normal 3 2 3" xfId="67" xr:uid="{00000000-0005-0000-0000-000042000000}"/>
    <cellStyle name="Normal 3 2 3 2" xfId="86" xr:uid="{00000000-0005-0000-0000-000043000000}"/>
    <cellStyle name="Normal 3 3" xfId="68" xr:uid="{00000000-0005-0000-0000-000044000000}"/>
    <cellStyle name="Normal 3 3 2" xfId="87" xr:uid="{00000000-0005-0000-0000-000045000000}"/>
    <cellStyle name="Normal 3 4" xfId="69" xr:uid="{00000000-0005-0000-0000-000046000000}"/>
    <cellStyle name="Normal 3 4 2" xfId="88" xr:uid="{00000000-0005-0000-0000-000047000000}"/>
    <cellStyle name="Normal 3 5" xfId="98" xr:uid="{00000000-0005-0000-0000-000048000000}"/>
    <cellStyle name="Normal 4" xfId="70" xr:uid="{00000000-0005-0000-0000-000049000000}"/>
    <cellStyle name="Normal 4 2" xfId="71" xr:uid="{00000000-0005-0000-0000-00004A000000}"/>
    <cellStyle name="Normal 4 2 2" xfId="72" xr:uid="{00000000-0005-0000-0000-00004B000000}"/>
    <cellStyle name="Normal 4 2 2 2" xfId="90" xr:uid="{00000000-0005-0000-0000-00004C000000}"/>
    <cellStyle name="Normal 4 2 3" xfId="89" xr:uid="{00000000-0005-0000-0000-00004D000000}"/>
    <cellStyle name="Normal 4 3" xfId="73" xr:uid="{00000000-0005-0000-0000-00004E000000}"/>
    <cellStyle name="Normal 4 3 2" xfId="91" xr:uid="{00000000-0005-0000-0000-00004F000000}"/>
    <cellStyle name="Normal 4 4" xfId="74" xr:uid="{00000000-0005-0000-0000-000050000000}"/>
    <cellStyle name="Normal 4 4 2" xfId="92" xr:uid="{00000000-0005-0000-0000-000051000000}"/>
    <cellStyle name="Normal 4 5" xfId="99" xr:uid="{00000000-0005-0000-0000-000052000000}"/>
    <cellStyle name="Normal 5" xfId="75" xr:uid="{00000000-0005-0000-0000-000053000000}"/>
    <cellStyle name="Normal 6" xfId="43" xr:uid="{00000000-0005-0000-0000-000054000000}"/>
    <cellStyle name="Normal 7" xfId="93" xr:uid="{00000000-0005-0000-0000-000055000000}"/>
    <cellStyle name="Normal_Confidential - Summary Score Sheet for CFW" xfId="1" xr:uid="{00000000-0005-0000-0000-000056000000}"/>
    <cellStyle name="Note" xfId="16" builtinId="10" customBuiltin="1"/>
    <cellStyle name="Output" xfId="11" builtinId="21" customBuiltin="1"/>
    <cellStyle name="Percent 2" xfId="76" xr:uid="{00000000-0005-0000-0000-000059000000}"/>
    <cellStyle name="Percent 2 2" xfId="49" xr:uid="{00000000-0005-0000-0000-00005A000000}"/>
    <cellStyle name="Percent 3" xfId="84" xr:uid="{00000000-0005-0000-0000-00005B000000}"/>
    <cellStyle name="PSChar" xfId="77" xr:uid="{00000000-0005-0000-0000-00005C000000}"/>
    <cellStyle name="PSDate" xfId="78" xr:uid="{00000000-0005-0000-0000-00005D000000}"/>
    <cellStyle name="PSDec" xfId="79" xr:uid="{00000000-0005-0000-0000-00005E000000}"/>
    <cellStyle name="PSHeading" xfId="80" xr:uid="{00000000-0005-0000-0000-00005F000000}"/>
    <cellStyle name="PSInt" xfId="81" xr:uid="{00000000-0005-0000-0000-000060000000}"/>
    <cellStyle name="PSSpacer" xfId="82" xr:uid="{00000000-0005-0000-0000-000061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zoomScale="140" zoomScaleNormal="140" workbookViewId="0">
      <selection activeCell="G71" sqref="G71"/>
    </sheetView>
  </sheetViews>
  <sheetFormatPr defaultRowHeight="14.4" x14ac:dyDescent="0.3"/>
  <cols>
    <col min="1" max="1" width="45.44140625" customWidth="1"/>
    <col min="3" max="3" width="14.6640625" hidden="1" customWidth="1"/>
    <col min="4" max="7" width="14.6640625" customWidth="1"/>
  </cols>
  <sheetData>
    <row r="1" spans="1:7" x14ac:dyDescent="0.3">
      <c r="A1" s="25" t="s">
        <v>28</v>
      </c>
      <c r="B1" s="26" t="s">
        <v>0</v>
      </c>
      <c r="C1" s="27" t="s">
        <v>1</v>
      </c>
      <c r="D1" s="28"/>
      <c r="E1" s="28"/>
      <c r="F1" s="28"/>
      <c r="G1" s="28"/>
    </row>
    <row r="2" spans="1:7" x14ac:dyDescent="0.3">
      <c r="A2" s="25"/>
      <c r="B2" s="26" t="s">
        <v>0</v>
      </c>
      <c r="C2" s="25" t="s">
        <v>15</v>
      </c>
      <c r="D2" s="25" t="s">
        <v>16</v>
      </c>
      <c r="E2" s="25" t="s">
        <v>17</v>
      </c>
      <c r="F2" s="25" t="s">
        <v>18</v>
      </c>
      <c r="G2" s="25" t="s">
        <v>19</v>
      </c>
    </row>
    <row r="3" spans="1:7" ht="15" customHeight="1" x14ac:dyDescent="0.3">
      <c r="A3" s="25"/>
      <c r="B3" s="26"/>
      <c r="C3" s="25"/>
      <c r="D3" s="29"/>
      <c r="E3" s="25"/>
      <c r="F3" s="25"/>
      <c r="G3" s="25"/>
    </row>
    <row r="4" spans="1:7" x14ac:dyDescent="0.3">
      <c r="A4" s="4" t="s">
        <v>12</v>
      </c>
      <c r="B4" s="5">
        <v>10</v>
      </c>
      <c r="C4" s="9">
        <f>'Rd1-Scores'!P4</f>
        <v>8.9230769230769234</v>
      </c>
      <c r="D4" s="9">
        <f>'Rd1-Scores'!P11</f>
        <v>8.5384615384615383</v>
      </c>
      <c r="E4" s="9">
        <f>'Rd1-Scores'!P18</f>
        <v>8.615384615384615</v>
      </c>
      <c r="F4" s="9">
        <f>'Rd1-Scores'!P25</f>
        <v>8.2307692307692299</v>
      </c>
      <c r="G4" s="9">
        <f>'Rd1-Scores'!P32</f>
        <v>8.8461538461538467</v>
      </c>
    </row>
    <row r="5" spans="1:7" x14ac:dyDescent="0.3">
      <c r="A5" s="4" t="s">
        <v>13</v>
      </c>
      <c r="B5" s="5">
        <v>20</v>
      </c>
      <c r="C5" s="9">
        <f>'Rd1-Scores'!P5</f>
        <v>14.307692307692308</v>
      </c>
      <c r="D5" s="9">
        <f>'Rd1-Scores'!P12</f>
        <v>17.615384615384617</v>
      </c>
      <c r="E5" s="9">
        <f>'Rd1-Scores'!P19</f>
        <v>14.76923076923077</v>
      </c>
      <c r="F5" s="9">
        <f>'Rd1-Scores'!P26</f>
        <v>14.538461538461538</v>
      </c>
      <c r="G5" s="9">
        <f>'Rd1-Scores'!P33</f>
        <v>14.923076923076923</v>
      </c>
    </row>
    <row r="6" spans="1:7" ht="28.8" x14ac:dyDescent="0.3">
      <c r="A6" s="4" t="s">
        <v>14</v>
      </c>
      <c r="B6" s="5">
        <v>40</v>
      </c>
      <c r="C6" s="9">
        <f>'Rd1-Scores'!P6</f>
        <v>24.615384615384617</v>
      </c>
      <c r="D6" s="9">
        <f>'Rd1-Scores'!P13</f>
        <v>32.92307692307692</v>
      </c>
      <c r="E6" s="9">
        <f>'Rd1-Scores'!P20</f>
        <v>27.307692307692307</v>
      </c>
      <c r="F6" s="9">
        <f>'Rd1-Scores'!P27</f>
        <v>27.46153846153846</v>
      </c>
      <c r="G6" s="9">
        <f>'Rd1-Scores'!P34</f>
        <v>29.23076923076923</v>
      </c>
    </row>
    <row r="7" spans="1:7" x14ac:dyDescent="0.3">
      <c r="A7" s="14"/>
      <c r="B7" s="15"/>
      <c r="C7" s="13"/>
      <c r="D7" s="13"/>
      <c r="E7" s="13"/>
      <c r="F7" s="13"/>
      <c r="G7" s="13"/>
    </row>
    <row r="8" spans="1:7" x14ac:dyDescent="0.3">
      <c r="A8" s="4" t="s">
        <v>7</v>
      </c>
      <c r="B8" s="5">
        <f>SUM(B4:B6)</f>
        <v>70</v>
      </c>
      <c r="C8" s="9">
        <f>SUM(C4:C7)</f>
        <v>47.846153846153854</v>
      </c>
      <c r="D8" s="9">
        <f>SUM(D4:D7)</f>
        <v>59.076923076923073</v>
      </c>
      <c r="E8" s="9">
        <f>SUM(E4:E7)</f>
        <v>50.692307692307693</v>
      </c>
      <c r="F8" s="9">
        <f>SUM(F4:F7)</f>
        <v>50.230769230769226</v>
      </c>
      <c r="G8" s="9">
        <f>SUM(G4:G7)</f>
        <v>53</v>
      </c>
    </row>
    <row r="9" spans="1:7" x14ac:dyDescent="0.3">
      <c r="A9" s="3"/>
      <c r="B9" s="3"/>
      <c r="C9" s="10"/>
      <c r="D9" s="10"/>
      <c r="E9" s="10"/>
      <c r="F9" s="10"/>
      <c r="G9" s="10"/>
    </row>
    <row r="10" spans="1:7" x14ac:dyDescent="0.3">
      <c r="A10" s="4" t="s">
        <v>2</v>
      </c>
      <c r="B10" s="5">
        <v>30</v>
      </c>
      <c r="C10" s="9">
        <f>Cost!C4</f>
        <v>8.6999999999999993</v>
      </c>
      <c r="D10" s="9">
        <f>Cost!C5</f>
        <v>19.7</v>
      </c>
      <c r="E10" s="9">
        <f>Cost!C6</f>
        <v>21.47</v>
      </c>
      <c r="F10" s="9">
        <f>Cost!C7</f>
        <v>30</v>
      </c>
      <c r="G10" s="9">
        <f>Cost!C8</f>
        <v>15.62</v>
      </c>
    </row>
    <row r="11" spans="1:7" x14ac:dyDescent="0.3">
      <c r="A11" s="3"/>
      <c r="B11" s="3"/>
      <c r="C11" s="10"/>
      <c r="D11" s="10"/>
      <c r="E11" s="10"/>
      <c r="F11" s="10"/>
      <c r="G11" s="10"/>
    </row>
    <row r="12" spans="1:7" x14ac:dyDescent="0.3">
      <c r="A12" s="4" t="s">
        <v>3</v>
      </c>
      <c r="B12" s="5">
        <f>B10+B8</f>
        <v>100</v>
      </c>
      <c r="C12" s="9">
        <f>C10+C8</f>
        <v>56.546153846153857</v>
      </c>
      <c r="D12" s="9">
        <f t="shared" ref="D12:G12" si="0">D10+D8</f>
        <v>78.776923076923069</v>
      </c>
      <c r="E12" s="9">
        <f t="shared" si="0"/>
        <v>72.162307692307692</v>
      </c>
      <c r="F12" s="9">
        <f t="shared" ref="F12" si="1">F10+F8</f>
        <v>80.230769230769226</v>
      </c>
      <c r="G12" s="9">
        <f t="shared" si="0"/>
        <v>68.62</v>
      </c>
    </row>
    <row r="15" spans="1:7" x14ac:dyDescent="0.3">
      <c r="A15" s="25" t="s">
        <v>29</v>
      </c>
      <c r="B15" s="26" t="s">
        <v>0</v>
      </c>
      <c r="C15" s="27" t="s">
        <v>1</v>
      </c>
      <c r="D15" s="28"/>
      <c r="E15" s="28"/>
      <c r="F15" s="28"/>
      <c r="G15" s="28"/>
    </row>
    <row r="16" spans="1:7" x14ac:dyDescent="0.3">
      <c r="A16" s="25"/>
      <c r="B16" s="26" t="s">
        <v>0</v>
      </c>
      <c r="C16" s="25" t="s">
        <v>15</v>
      </c>
      <c r="D16" s="25" t="s">
        <v>16</v>
      </c>
      <c r="E16" s="25" t="s">
        <v>17</v>
      </c>
      <c r="F16" s="25" t="s">
        <v>18</v>
      </c>
      <c r="G16" s="25" t="s">
        <v>19</v>
      </c>
    </row>
    <row r="17" spans="1:7" x14ac:dyDescent="0.3">
      <c r="A17" s="25"/>
      <c r="B17" s="26"/>
      <c r="C17" s="25"/>
      <c r="D17" s="29"/>
      <c r="E17" s="25"/>
      <c r="F17" s="25"/>
      <c r="G17" s="25"/>
    </row>
    <row r="18" spans="1:7" x14ac:dyDescent="0.3">
      <c r="A18" s="4" t="s">
        <v>12</v>
      </c>
      <c r="B18" s="5">
        <v>10</v>
      </c>
      <c r="C18" s="9">
        <f>'Rd1B-Scores'!P4</f>
        <v>7.2307692307692308</v>
      </c>
      <c r="D18" s="9">
        <f>'Rd1B-Scores'!P11</f>
        <v>7.6923076923076925</v>
      </c>
      <c r="E18" s="9">
        <f>'Rd1B-Scores'!P18</f>
        <v>6.8461538461538458</v>
      </c>
      <c r="F18" s="9">
        <f>'Rd1B-Scores'!P25</f>
        <v>6.615384615384615</v>
      </c>
      <c r="G18" s="9">
        <f>'Rd1B-Scores'!P32</f>
        <v>7.4615384615384617</v>
      </c>
    </row>
    <row r="19" spans="1:7" x14ac:dyDescent="0.3">
      <c r="A19" s="4" t="s">
        <v>13</v>
      </c>
      <c r="B19" s="5">
        <v>20</v>
      </c>
      <c r="C19" s="9">
        <f>'Rd1B-Scores'!P5</f>
        <v>13.076923076923077</v>
      </c>
      <c r="D19" s="9">
        <f>'Rd1B-Scores'!P12</f>
        <v>17.153846153846153</v>
      </c>
      <c r="E19" s="9">
        <f>'Rd1B-Scores'!P19</f>
        <v>10.384615384615385</v>
      </c>
      <c r="F19" s="9">
        <f>'Rd1B-Scores'!P26</f>
        <v>9.615384615384615</v>
      </c>
      <c r="G19" s="9">
        <f>'Rd1B-Scores'!P33</f>
        <v>16.307692307692307</v>
      </c>
    </row>
    <row r="20" spans="1:7" ht="28.8" x14ac:dyDescent="0.3">
      <c r="A20" s="4" t="s">
        <v>14</v>
      </c>
      <c r="B20" s="5">
        <v>40</v>
      </c>
      <c r="C20" s="9">
        <f>'Rd1B-Scores'!P6</f>
        <v>22.307692307692307</v>
      </c>
      <c r="D20" s="9">
        <f>'Rd1B-Scores'!P13</f>
        <v>32.769230769230766</v>
      </c>
      <c r="E20" s="9">
        <f>'Rd1B-Scores'!P20</f>
        <v>23.153846153846153</v>
      </c>
      <c r="F20" s="9">
        <f>'Rd1B-Scores'!P27</f>
        <v>22.923076923076923</v>
      </c>
      <c r="G20" s="9">
        <f>'Rd1B-Scores'!P34</f>
        <v>31.53846153846154</v>
      </c>
    </row>
    <row r="21" spans="1:7" x14ac:dyDescent="0.3">
      <c r="A21" s="14"/>
      <c r="B21" s="15"/>
      <c r="C21" s="13"/>
      <c r="D21" s="13"/>
      <c r="E21" s="13"/>
      <c r="F21" s="13"/>
      <c r="G21" s="13"/>
    </row>
    <row r="22" spans="1:7" x14ac:dyDescent="0.3">
      <c r="A22" s="4" t="s">
        <v>7</v>
      </c>
      <c r="B22" s="5">
        <f>SUM(B18:B20)</f>
        <v>70</v>
      </c>
      <c r="C22" s="9">
        <f>SUM(C18:C21)</f>
        <v>42.615384615384613</v>
      </c>
      <c r="D22" s="9">
        <f>SUM(D18:D21)</f>
        <v>57.615384615384613</v>
      </c>
      <c r="E22" s="9">
        <f>SUM(E18:E21)</f>
        <v>40.384615384615387</v>
      </c>
      <c r="F22" s="9">
        <f>SUM(F18:F21)</f>
        <v>39.153846153846153</v>
      </c>
      <c r="G22" s="9">
        <f>SUM(G18:G21)</f>
        <v>55.307692307692307</v>
      </c>
    </row>
    <row r="23" spans="1:7" x14ac:dyDescent="0.3">
      <c r="A23" s="3"/>
      <c r="B23" s="3"/>
      <c r="C23" s="10"/>
      <c r="D23" s="10"/>
      <c r="E23" s="10"/>
      <c r="F23" s="10"/>
      <c r="G23" s="10"/>
    </row>
    <row r="24" spans="1:7" x14ac:dyDescent="0.3">
      <c r="A24" s="4" t="s">
        <v>2</v>
      </c>
      <c r="B24" s="5">
        <v>30</v>
      </c>
      <c r="C24" s="9">
        <f>Cost!C4</f>
        <v>8.6999999999999993</v>
      </c>
      <c r="D24" s="9">
        <f>Cost!C5</f>
        <v>19.7</v>
      </c>
      <c r="E24" s="9">
        <f>Cost!C6</f>
        <v>21.47</v>
      </c>
      <c r="F24" s="9">
        <f>Cost!C7</f>
        <v>30</v>
      </c>
      <c r="G24" s="9">
        <f>Cost!C8</f>
        <v>15.62</v>
      </c>
    </row>
    <row r="25" spans="1:7" x14ac:dyDescent="0.3">
      <c r="A25" s="3"/>
      <c r="B25" s="3"/>
      <c r="C25" s="10"/>
      <c r="D25" s="10"/>
      <c r="E25" s="10"/>
      <c r="F25" s="10"/>
      <c r="G25" s="10"/>
    </row>
    <row r="26" spans="1:7" x14ac:dyDescent="0.3">
      <c r="A26" s="4" t="s">
        <v>23</v>
      </c>
      <c r="B26" s="5">
        <f>B24+B22</f>
        <v>100</v>
      </c>
      <c r="C26" s="9">
        <f>C24+C22</f>
        <v>51.315384615384616</v>
      </c>
      <c r="D26" s="9">
        <f t="shared" ref="D26:G26" si="2">D24+D22</f>
        <v>77.315384615384616</v>
      </c>
      <c r="E26" s="9">
        <f t="shared" si="2"/>
        <v>61.854615384615386</v>
      </c>
      <c r="F26" s="9">
        <f t="shared" si="2"/>
        <v>69.15384615384616</v>
      </c>
      <c r="G26" s="9">
        <f t="shared" si="2"/>
        <v>70.927692307692311</v>
      </c>
    </row>
    <row r="27" spans="1:7" x14ac:dyDescent="0.3">
      <c r="C27">
        <v>5</v>
      </c>
      <c r="D27" s="19">
        <v>1</v>
      </c>
      <c r="E27" s="19">
        <v>4</v>
      </c>
      <c r="F27" s="19">
        <v>3</v>
      </c>
      <c r="G27" s="19">
        <v>2</v>
      </c>
    </row>
    <row r="30" spans="1:7" x14ac:dyDescent="0.3">
      <c r="A30" s="25" t="s">
        <v>27</v>
      </c>
      <c r="B30" s="26" t="s">
        <v>0</v>
      </c>
      <c r="C30" s="27" t="s">
        <v>1</v>
      </c>
      <c r="D30" s="28"/>
      <c r="E30" s="28"/>
      <c r="F30" s="28"/>
      <c r="G30" s="28"/>
    </row>
    <row r="31" spans="1:7" x14ac:dyDescent="0.3">
      <c r="A31" s="25"/>
      <c r="B31" s="26" t="s">
        <v>0</v>
      </c>
      <c r="C31" s="25"/>
      <c r="D31" s="25" t="s">
        <v>16</v>
      </c>
      <c r="E31" s="25" t="s">
        <v>17</v>
      </c>
      <c r="F31" s="25" t="s">
        <v>18</v>
      </c>
      <c r="G31" s="25" t="s">
        <v>19</v>
      </c>
    </row>
    <row r="32" spans="1:7" x14ac:dyDescent="0.3">
      <c r="A32" s="25"/>
      <c r="B32" s="26"/>
      <c r="C32" s="25"/>
      <c r="D32" s="29"/>
      <c r="E32" s="25"/>
      <c r="F32" s="25"/>
      <c r="G32" s="25"/>
    </row>
    <row r="33" spans="1:7" x14ac:dyDescent="0.3">
      <c r="A33" s="4" t="s">
        <v>12</v>
      </c>
      <c r="B33" s="5">
        <v>10</v>
      </c>
      <c r="C33" s="9"/>
      <c r="D33" s="9">
        <f>'Rd2-Scores'!P5</f>
        <v>8</v>
      </c>
      <c r="E33" s="9">
        <f>'Rd2-Scores'!P12</f>
        <v>6.2307692307692308</v>
      </c>
      <c r="F33" s="9">
        <f>'Rd2-Scores'!P19</f>
        <v>6.1538461538461542</v>
      </c>
      <c r="G33" s="9">
        <f>'Rd2-Scores'!P26</f>
        <v>8.615384615384615</v>
      </c>
    </row>
    <row r="34" spans="1:7" x14ac:dyDescent="0.3">
      <c r="A34" s="4" t="s">
        <v>13</v>
      </c>
      <c r="B34" s="5">
        <v>20</v>
      </c>
      <c r="C34" s="9"/>
      <c r="D34" s="9">
        <f>'Rd2-Scores'!P6</f>
        <v>16.846153846153847</v>
      </c>
      <c r="E34" s="9">
        <f>'Rd2-Scores'!P13</f>
        <v>6.615384615384615</v>
      </c>
      <c r="F34" s="9">
        <f>'Rd2-Scores'!P20</f>
        <v>6.384615384615385</v>
      </c>
      <c r="G34" s="9">
        <f>'Rd2-Scores'!P27</f>
        <v>18.53846153846154</v>
      </c>
    </row>
    <row r="35" spans="1:7" ht="28.8" x14ac:dyDescent="0.3">
      <c r="A35" s="4" t="s">
        <v>14</v>
      </c>
      <c r="B35" s="5">
        <v>40</v>
      </c>
      <c r="C35" s="9"/>
      <c r="D35" s="9">
        <f>'Rd2-Scores'!P7</f>
        <v>30.846153846153847</v>
      </c>
      <c r="E35" s="9">
        <f>'Rd2-Scores'!P14</f>
        <v>13.615384615384615</v>
      </c>
      <c r="F35" s="9">
        <f>'Rd2-Scores'!P21</f>
        <v>13.384615384615385</v>
      </c>
      <c r="G35" s="9">
        <f>'Rd2-Scores'!P28</f>
        <v>35.53846153846154</v>
      </c>
    </row>
    <row r="36" spans="1:7" x14ac:dyDescent="0.3">
      <c r="A36" s="14"/>
      <c r="B36" s="15"/>
      <c r="C36" s="13"/>
      <c r="D36" s="13"/>
      <c r="E36" s="13"/>
      <c r="F36" s="13"/>
      <c r="G36" s="13"/>
    </row>
    <row r="37" spans="1:7" x14ac:dyDescent="0.3">
      <c r="A37" s="4" t="s">
        <v>7</v>
      </c>
      <c r="B37" s="5">
        <f>SUM(B33:B35)</f>
        <v>70</v>
      </c>
      <c r="C37" s="9"/>
      <c r="D37" s="9">
        <f>SUM(D33:D36)</f>
        <v>55.692307692307693</v>
      </c>
      <c r="E37" s="9">
        <f>SUM(E33:E36)</f>
        <v>26.46153846153846</v>
      </c>
      <c r="F37" s="9">
        <f>SUM(F33:F36)</f>
        <v>25.923076923076927</v>
      </c>
      <c r="G37" s="9">
        <f>SUM(G33:G36)</f>
        <v>62.692307692307693</v>
      </c>
    </row>
    <row r="38" spans="1:7" x14ac:dyDescent="0.3">
      <c r="A38" s="3"/>
      <c r="B38" s="3"/>
      <c r="C38" s="10"/>
      <c r="D38" s="10"/>
      <c r="E38" s="10"/>
      <c r="F38" s="10"/>
      <c r="G38" s="10"/>
    </row>
    <row r="39" spans="1:7" x14ac:dyDescent="0.3">
      <c r="A39" s="4" t="s">
        <v>2</v>
      </c>
      <c r="B39" s="5">
        <v>30</v>
      </c>
      <c r="C39" s="9"/>
      <c r="D39" s="9">
        <f>Cost!C15</f>
        <v>20.21</v>
      </c>
      <c r="E39" s="9">
        <f>Cost!C16</f>
        <v>21.51</v>
      </c>
      <c r="F39" s="9">
        <f>Cost!C17</f>
        <v>30</v>
      </c>
      <c r="G39" s="9">
        <f>Cost!C18</f>
        <v>17.71</v>
      </c>
    </row>
    <row r="40" spans="1:7" x14ac:dyDescent="0.3">
      <c r="A40" s="3"/>
      <c r="B40" s="3"/>
      <c r="C40" s="10"/>
      <c r="D40" s="10"/>
      <c r="E40" s="10"/>
      <c r="F40" s="10"/>
      <c r="G40" s="10"/>
    </row>
    <row r="41" spans="1:7" x14ac:dyDescent="0.3">
      <c r="A41" s="4" t="s">
        <v>24</v>
      </c>
      <c r="B41" s="5">
        <f>B39+B37</f>
        <v>100</v>
      </c>
      <c r="C41" s="9"/>
      <c r="D41" s="9">
        <f t="shared" ref="D41:G41" si="3">D39+D37</f>
        <v>75.902307692307687</v>
      </c>
      <c r="E41" s="9">
        <f t="shared" si="3"/>
        <v>47.971538461538458</v>
      </c>
      <c r="F41" s="9">
        <f t="shared" si="3"/>
        <v>55.923076923076927</v>
      </c>
      <c r="G41" s="9">
        <f t="shared" si="3"/>
        <v>80.402307692307687</v>
      </c>
    </row>
    <row r="42" spans="1:7" x14ac:dyDescent="0.3">
      <c r="D42" s="19">
        <v>2</v>
      </c>
      <c r="E42" s="19">
        <v>4</v>
      </c>
      <c r="F42" s="19">
        <v>3</v>
      </c>
      <c r="G42" s="19">
        <v>1</v>
      </c>
    </row>
    <row r="45" spans="1:7" x14ac:dyDescent="0.3">
      <c r="A45" s="25" t="s">
        <v>31</v>
      </c>
      <c r="B45" s="26" t="s">
        <v>0</v>
      </c>
      <c r="C45" s="27" t="s">
        <v>1</v>
      </c>
      <c r="D45" s="28"/>
      <c r="E45" s="28"/>
      <c r="F45" s="28"/>
      <c r="G45" s="28"/>
    </row>
    <row r="46" spans="1:7" x14ac:dyDescent="0.3">
      <c r="A46" s="25"/>
      <c r="B46" s="26" t="s">
        <v>0</v>
      </c>
      <c r="C46" s="25"/>
      <c r="D46" s="25" t="s">
        <v>16</v>
      </c>
      <c r="E46" s="25" t="s">
        <v>17</v>
      </c>
      <c r="F46" s="25" t="s">
        <v>18</v>
      </c>
      <c r="G46" s="25" t="s">
        <v>19</v>
      </c>
    </row>
    <row r="47" spans="1:7" x14ac:dyDescent="0.3">
      <c r="A47" s="25"/>
      <c r="B47" s="26"/>
      <c r="C47" s="25"/>
      <c r="D47" s="29"/>
      <c r="E47" s="25"/>
      <c r="F47" s="25"/>
      <c r="G47" s="25"/>
    </row>
    <row r="48" spans="1:7" x14ac:dyDescent="0.3">
      <c r="A48" s="4" t="s">
        <v>12</v>
      </c>
      <c r="B48" s="5">
        <v>10</v>
      </c>
      <c r="C48" s="9"/>
      <c r="D48" s="9">
        <f>'Rd2-Scores'!P5</f>
        <v>8</v>
      </c>
      <c r="E48" s="9">
        <f>'Rd2-Scores'!P12</f>
        <v>6.2307692307692308</v>
      </c>
      <c r="F48" s="9">
        <f>'Rd2-Scores'!P19</f>
        <v>6.1538461538461542</v>
      </c>
      <c r="G48" s="9">
        <f>'Rd2-Scores'!P26</f>
        <v>8.615384615384615</v>
      </c>
    </row>
    <row r="49" spans="1:7" x14ac:dyDescent="0.3">
      <c r="A49" s="4" t="s">
        <v>13</v>
      </c>
      <c r="B49" s="5">
        <v>20</v>
      </c>
      <c r="C49" s="9"/>
      <c r="D49" s="9">
        <f>'Rd2-Scores'!P6</f>
        <v>16.846153846153847</v>
      </c>
      <c r="E49" s="9">
        <f>'Rd2-Scores'!P13</f>
        <v>6.615384615384615</v>
      </c>
      <c r="F49" s="9">
        <f>'Rd2-Scores'!P20</f>
        <v>6.384615384615385</v>
      </c>
      <c r="G49" s="9">
        <f>'Rd2-Scores'!P27</f>
        <v>18.53846153846154</v>
      </c>
    </row>
    <row r="50" spans="1:7" ht="28.8" x14ac:dyDescent="0.3">
      <c r="A50" s="4" t="s">
        <v>14</v>
      </c>
      <c r="B50" s="5">
        <v>40</v>
      </c>
      <c r="C50" s="9"/>
      <c r="D50" s="9">
        <f>'Rd2-Scores'!P7</f>
        <v>30.846153846153847</v>
      </c>
      <c r="E50" s="9">
        <f>'Rd2-Scores'!P14</f>
        <v>13.615384615384615</v>
      </c>
      <c r="F50" s="9">
        <f>'Rd2-Scores'!P21</f>
        <v>13.384615384615385</v>
      </c>
      <c r="G50" s="9">
        <f>'Rd2-Scores'!P28</f>
        <v>35.53846153846154</v>
      </c>
    </row>
    <row r="51" spans="1:7" x14ac:dyDescent="0.3">
      <c r="A51" s="14"/>
      <c r="B51" s="15"/>
      <c r="C51" s="13"/>
      <c r="D51" s="13"/>
      <c r="E51" s="13"/>
      <c r="F51" s="13"/>
      <c r="G51" s="13"/>
    </row>
    <row r="52" spans="1:7" x14ac:dyDescent="0.3">
      <c r="A52" s="4" t="s">
        <v>7</v>
      </c>
      <c r="B52" s="5">
        <f>SUM(B48:B50)</f>
        <v>70</v>
      </c>
      <c r="C52" s="9"/>
      <c r="D52" s="9">
        <f>SUM(D48:D51)</f>
        <v>55.692307692307693</v>
      </c>
      <c r="E52" s="9">
        <f>SUM(E48:E51)</f>
        <v>26.46153846153846</v>
      </c>
      <c r="F52" s="9">
        <f>SUM(F48:F51)</f>
        <v>25.923076923076927</v>
      </c>
      <c r="G52" s="9">
        <f>SUM(G48:G51)</f>
        <v>62.692307692307693</v>
      </c>
    </row>
    <row r="53" spans="1:7" x14ac:dyDescent="0.3">
      <c r="A53" s="3"/>
      <c r="B53" s="3"/>
      <c r="C53" s="10"/>
      <c r="D53" s="10"/>
      <c r="E53" s="10"/>
      <c r="F53" s="10"/>
      <c r="G53" s="10"/>
    </row>
    <row r="54" spans="1:7" x14ac:dyDescent="0.3">
      <c r="A54" s="4" t="s">
        <v>2</v>
      </c>
      <c r="B54" s="5">
        <v>30</v>
      </c>
      <c r="C54" s="9"/>
      <c r="D54" s="9">
        <f>Cost!C25</f>
        <v>22.19</v>
      </c>
      <c r="E54" s="9">
        <f>Cost!C26</f>
        <v>22.02</v>
      </c>
      <c r="F54" s="9">
        <f>Cost!C27</f>
        <v>30</v>
      </c>
      <c r="G54" s="9">
        <f>Cost!C28</f>
        <v>19.170000000000002</v>
      </c>
    </row>
    <row r="55" spans="1:7" x14ac:dyDescent="0.3">
      <c r="A55" s="3"/>
      <c r="B55" s="3"/>
      <c r="C55" s="10"/>
      <c r="D55" s="10"/>
      <c r="E55" s="10"/>
      <c r="F55" s="10"/>
      <c r="G55" s="10"/>
    </row>
    <row r="56" spans="1:7" x14ac:dyDescent="0.3">
      <c r="A56" s="4" t="s">
        <v>24</v>
      </c>
      <c r="B56" s="5">
        <f>B54+B52</f>
        <v>100</v>
      </c>
      <c r="C56" s="9"/>
      <c r="D56" s="9">
        <f t="shared" ref="D56:G56" si="4">D54+D52</f>
        <v>77.882307692307691</v>
      </c>
      <c r="E56" s="9">
        <f t="shared" si="4"/>
        <v>48.481538461538463</v>
      </c>
      <c r="F56" s="9">
        <f t="shared" si="4"/>
        <v>55.923076923076927</v>
      </c>
      <c r="G56" s="9">
        <f t="shared" si="4"/>
        <v>81.862307692307695</v>
      </c>
    </row>
    <row r="57" spans="1:7" x14ac:dyDescent="0.3">
      <c r="D57" s="19">
        <v>2</v>
      </c>
      <c r="E57" s="19">
        <v>4</v>
      </c>
      <c r="F57" s="19">
        <v>3</v>
      </c>
      <c r="G57" s="19">
        <v>1</v>
      </c>
    </row>
    <row r="60" spans="1:7" x14ac:dyDescent="0.3">
      <c r="A60" s="25" t="s">
        <v>35</v>
      </c>
      <c r="B60" s="26" t="s">
        <v>0</v>
      </c>
      <c r="C60" s="27" t="s">
        <v>1</v>
      </c>
      <c r="D60" s="28"/>
      <c r="E60" s="28"/>
      <c r="F60" s="28"/>
      <c r="G60" s="28"/>
    </row>
    <row r="61" spans="1:7" x14ac:dyDescent="0.3">
      <c r="A61" s="25"/>
      <c r="B61" s="26" t="s">
        <v>0</v>
      </c>
      <c r="C61" s="25"/>
      <c r="D61" s="25" t="s">
        <v>16</v>
      </c>
      <c r="E61" s="25"/>
      <c r="F61" s="25"/>
      <c r="G61" s="25" t="s">
        <v>19</v>
      </c>
    </row>
    <row r="62" spans="1:7" x14ac:dyDescent="0.3">
      <c r="A62" s="25"/>
      <c r="B62" s="26"/>
      <c r="C62" s="25"/>
      <c r="D62" s="29"/>
      <c r="E62" s="25"/>
      <c r="F62" s="25"/>
      <c r="G62" s="25"/>
    </row>
    <row r="63" spans="1:7" x14ac:dyDescent="0.3">
      <c r="A63" s="4" t="s">
        <v>12</v>
      </c>
      <c r="B63" s="5">
        <v>10</v>
      </c>
      <c r="C63" s="9"/>
      <c r="D63" s="9">
        <f>'Rd3-Scores'!P5</f>
        <v>8</v>
      </c>
      <c r="E63" s="9"/>
      <c r="F63" s="9"/>
      <c r="G63" s="9">
        <f>'Rd3-Scores'!P12</f>
        <v>7.4230769230769234</v>
      </c>
    </row>
    <row r="64" spans="1:7" x14ac:dyDescent="0.3">
      <c r="A64" s="4" t="s">
        <v>13</v>
      </c>
      <c r="B64" s="5">
        <v>20</v>
      </c>
      <c r="C64" s="9"/>
      <c r="D64" s="9">
        <f>'Rd3-Scores'!P6</f>
        <v>16.846153846153847</v>
      </c>
      <c r="E64" s="9"/>
      <c r="F64" s="9"/>
      <c r="G64" s="9">
        <f>'Rd3-Scores'!P13</f>
        <v>18.53846153846154</v>
      </c>
    </row>
    <row r="65" spans="1:7" ht="28.8" x14ac:dyDescent="0.3">
      <c r="A65" s="4" t="s">
        <v>14</v>
      </c>
      <c r="B65" s="5">
        <v>40</v>
      </c>
      <c r="C65" s="9"/>
      <c r="D65" s="9">
        <f>'Rd3-Scores'!P7</f>
        <v>30.846153846153847</v>
      </c>
      <c r="E65" s="9"/>
      <c r="F65" s="9"/>
      <c r="G65" s="9">
        <f>'Rd3-Scores'!P14</f>
        <v>35.53846153846154</v>
      </c>
    </row>
    <row r="66" spans="1:7" x14ac:dyDescent="0.3">
      <c r="A66" s="14"/>
      <c r="B66" s="15"/>
      <c r="C66" s="13"/>
      <c r="D66" s="13"/>
      <c r="E66" s="13"/>
      <c r="F66" s="13"/>
      <c r="G66" s="13"/>
    </row>
    <row r="67" spans="1:7" x14ac:dyDescent="0.3">
      <c r="A67" s="4" t="s">
        <v>7</v>
      </c>
      <c r="B67" s="5">
        <f>SUM(B63:B65)</f>
        <v>70</v>
      </c>
      <c r="C67" s="9"/>
      <c r="D67" s="9">
        <f>SUM(D63:D66)</f>
        <v>55.692307692307693</v>
      </c>
      <c r="E67" s="9"/>
      <c r="F67" s="9"/>
      <c r="G67" s="9">
        <f>SUM(G63:G66)</f>
        <v>61.5</v>
      </c>
    </row>
    <row r="68" spans="1:7" x14ac:dyDescent="0.3">
      <c r="A68" s="3"/>
      <c r="B68" s="3"/>
      <c r="C68" s="10"/>
      <c r="D68" s="10"/>
      <c r="E68" s="10"/>
      <c r="F68" s="10"/>
      <c r="G68" s="10"/>
    </row>
    <row r="69" spans="1:7" x14ac:dyDescent="0.3">
      <c r="A69" s="4" t="s">
        <v>2</v>
      </c>
      <c r="B69" s="5">
        <v>30</v>
      </c>
      <c r="C69" s="9"/>
      <c r="D69" s="9">
        <f>Cost!C35</f>
        <v>30</v>
      </c>
      <c r="E69" s="9"/>
      <c r="F69" s="9"/>
      <c r="G69" s="9">
        <f>Cost!C36</f>
        <v>24.64</v>
      </c>
    </row>
    <row r="70" spans="1:7" x14ac:dyDescent="0.3">
      <c r="A70" s="3"/>
      <c r="B70" s="3"/>
      <c r="C70" s="10"/>
      <c r="D70" s="10"/>
      <c r="E70" s="10"/>
      <c r="F70" s="10"/>
      <c r="G70" s="10"/>
    </row>
    <row r="71" spans="1:7" x14ac:dyDescent="0.3">
      <c r="A71" s="4" t="s">
        <v>24</v>
      </c>
      <c r="B71" s="5">
        <f>B69+B67</f>
        <v>100</v>
      </c>
      <c r="C71" s="9"/>
      <c r="D71" s="9">
        <f t="shared" ref="D71:G71" si="5">D69+D67</f>
        <v>85.692307692307693</v>
      </c>
      <c r="E71" s="9"/>
      <c r="F71" s="9"/>
      <c r="G71" s="9">
        <f t="shared" si="5"/>
        <v>86.14</v>
      </c>
    </row>
    <row r="72" spans="1:7" x14ac:dyDescent="0.3">
      <c r="D72" s="19">
        <v>2</v>
      </c>
      <c r="E72" s="19"/>
      <c r="F72" s="19"/>
      <c r="G72" s="19">
        <v>1</v>
      </c>
    </row>
  </sheetData>
  <mergeCells count="40">
    <mergeCell ref="A60:A62"/>
    <mergeCell ref="B60:B62"/>
    <mergeCell ref="C60:G60"/>
    <mergeCell ref="C61:C62"/>
    <mergeCell ref="D61:D62"/>
    <mergeCell ref="E61:E62"/>
    <mergeCell ref="F61:F62"/>
    <mergeCell ref="G61:G62"/>
    <mergeCell ref="A30:A32"/>
    <mergeCell ref="B30:B32"/>
    <mergeCell ref="C30:G30"/>
    <mergeCell ref="C31:C32"/>
    <mergeCell ref="D31:D32"/>
    <mergeCell ref="E31:E32"/>
    <mergeCell ref="F31:F32"/>
    <mergeCell ref="G31:G32"/>
    <mergeCell ref="A15:A17"/>
    <mergeCell ref="B15:B17"/>
    <mergeCell ref="C15:G15"/>
    <mergeCell ref="C16:C17"/>
    <mergeCell ref="D16:D17"/>
    <mergeCell ref="E16:E17"/>
    <mergeCell ref="F16:F17"/>
    <mergeCell ref="G16:G17"/>
    <mergeCell ref="A1:A3"/>
    <mergeCell ref="B1:B3"/>
    <mergeCell ref="C1:G1"/>
    <mergeCell ref="C2:C3"/>
    <mergeCell ref="D2:D3"/>
    <mergeCell ref="E2:E3"/>
    <mergeCell ref="G2:G3"/>
    <mergeCell ref="F2:F3"/>
    <mergeCell ref="A45:A47"/>
    <mergeCell ref="B45:B47"/>
    <mergeCell ref="C45:G45"/>
    <mergeCell ref="C46:C47"/>
    <mergeCell ref="D46:D47"/>
    <mergeCell ref="E46:E47"/>
    <mergeCell ref="F46:F47"/>
    <mergeCell ref="G46:G47"/>
  </mergeCells>
  <pageMargins left="0.7" right="0.7" top="0.75" bottom="0.75" header="0.3" footer="0.3"/>
  <pageSetup scale="75" fitToHeight="0" orientation="landscape" horizontalDpi="1200" verticalDpi="1200" r:id="rId1"/>
  <headerFooter>
    <oddHeader>&amp;LUniversity of Arkansas System&amp;C&amp;"-,Bold"&amp;14EVALUATION SUMMARY&amp;RRFP 615190 - ERP Solution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38"/>
  <sheetViews>
    <sheetView zoomScale="110" zoomScaleNormal="110" workbookViewId="0"/>
  </sheetViews>
  <sheetFormatPr defaultRowHeight="14.4" x14ac:dyDescent="0.3"/>
  <cols>
    <col min="1" max="1" width="24.109375" customWidth="1"/>
    <col min="2" max="2" width="18.109375" customWidth="1"/>
    <col min="3" max="3" width="14.6640625" customWidth="1"/>
    <col min="4" max="4" width="19.6640625" customWidth="1"/>
    <col min="5" max="5" width="22.109375" customWidth="1"/>
  </cols>
  <sheetData>
    <row r="2" spans="1:4" x14ac:dyDescent="0.3">
      <c r="A2" s="16" t="s">
        <v>25</v>
      </c>
    </row>
    <row r="3" spans="1:4" x14ac:dyDescent="0.3">
      <c r="B3" s="7" t="s">
        <v>4</v>
      </c>
      <c r="C3" s="7" t="s">
        <v>11</v>
      </c>
    </row>
    <row r="4" spans="1:4" x14ac:dyDescent="0.3">
      <c r="A4" s="8" t="s">
        <v>15</v>
      </c>
      <c r="B4" s="1">
        <v>170096865.769485</v>
      </c>
      <c r="C4" s="12">
        <f>ROUND(($B$10/B4)*30,2)</f>
        <v>8.6999999999999993</v>
      </c>
    </row>
    <row r="5" spans="1:4" x14ac:dyDescent="0.3">
      <c r="A5" s="8" t="s">
        <v>16</v>
      </c>
      <c r="B5" s="1">
        <v>75114439.981835991</v>
      </c>
      <c r="C5" s="12">
        <f t="shared" ref="C5:C8" si="0">ROUND(($B$10/B5)*30,2)</f>
        <v>19.7</v>
      </c>
    </row>
    <row r="6" spans="1:4" x14ac:dyDescent="0.3">
      <c r="A6" s="8" t="s">
        <v>17</v>
      </c>
      <c r="B6" s="2">
        <v>68937548.652622744</v>
      </c>
      <c r="C6" s="12">
        <f t="shared" si="0"/>
        <v>21.47</v>
      </c>
    </row>
    <row r="7" spans="1:4" x14ac:dyDescent="0.3">
      <c r="A7" s="8" t="s">
        <v>18</v>
      </c>
      <c r="B7" s="2">
        <v>49332286.353596047</v>
      </c>
      <c r="C7" s="12">
        <f t="shared" si="0"/>
        <v>30</v>
      </c>
    </row>
    <row r="8" spans="1:4" x14ac:dyDescent="0.3">
      <c r="A8" s="8" t="s">
        <v>19</v>
      </c>
      <c r="B8" s="2">
        <v>94750003.530923843</v>
      </c>
      <c r="C8" s="12">
        <f t="shared" si="0"/>
        <v>15.62</v>
      </c>
    </row>
    <row r="10" spans="1:4" x14ac:dyDescent="0.3">
      <c r="A10" s="17" t="s">
        <v>20</v>
      </c>
      <c r="B10" s="18">
        <f>B7</f>
        <v>49332286.353596047</v>
      </c>
    </row>
    <row r="13" spans="1:4" x14ac:dyDescent="0.3">
      <c r="A13" s="16" t="s">
        <v>26</v>
      </c>
    </row>
    <row r="14" spans="1:4" x14ac:dyDescent="0.3">
      <c r="B14" s="7" t="s">
        <v>4</v>
      </c>
      <c r="C14" s="7" t="s">
        <v>11</v>
      </c>
      <c r="D14" s="7" t="s">
        <v>33</v>
      </c>
    </row>
    <row r="15" spans="1:4" x14ac:dyDescent="0.3">
      <c r="A15" s="8" t="s">
        <v>16</v>
      </c>
      <c r="B15" s="1">
        <v>73904095.58777602</v>
      </c>
      <c r="C15" s="12">
        <f>ROUND(($B$20/B15)*30,2)</f>
        <v>20.21</v>
      </c>
      <c r="D15" s="24">
        <f>B15-B5</f>
        <v>-1210344.394059971</v>
      </c>
    </row>
    <row r="16" spans="1:4" x14ac:dyDescent="0.3">
      <c r="A16" s="8" t="s">
        <v>17</v>
      </c>
      <c r="B16" s="2">
        <v>69423807.883956075</v>
      </c>
      <c r="C16" s="12">
        <f t="shared" ref="C16:C18" si="1">ROUND(($B$20/B16)*30,2)</f>
        <v>21.51</v>
      </c>
      <c r="D16" s="24">
        <f>B16-B6</f>
        <v>486259.23133333027</v>
      </c>
    </row>
    <row r="17" spans="1:4" x14ac:dyDescent="0.3">
      <c r="A17" s="8" t="s">
        <v>18</v>
      </c>
      <c r="B17" s="2">
        <v>49785392</v>
      </c>
      <c r="C17" s="12">
        <f t="shared" si="1"/>
        <v>30</v>
      </c>
      <c r="D17" s="24">
        <f>B17-B7</f>
        <v>453105.64640395343</v>
      </c>
    </row>
    <row r="18" spans="1:4" x14ac:dyDescent="0.3">
      <c r="A18" s="8" t="s">
        <v>19</v>
      </c>
      <c r="B18" s="2">
        <v>84319311.433375001</v>
      </c>
      <c r="C18" s="12">
        <f t="shared" si="1"/>
        <v>17.71</v>
      </c>
      <c r="D18" s="24">
        <f>B18-B8</f>
        <v>-10430692.097548842</v>
      </c>
    </row>
    <row r="20" spans="1:4" x14ac:dyDescent="0.3">
      <c r="A20" s="17" t="s">
        <v>20</v>
      </c>
      <c r="B20" s="18">
        <f>B17</f>
        <v>49785392</v>
      </c>
    </row>
    <row r="21" spans="1:4" x14ac:dyDescent="0.3">
      <c r="B21" s="23"/>
    </row>
    <row r="23" spans="1:4" x14ac:dyDescent="0.3">
      <c r="A23" s="16" t="s">
        <v>30</v>
      </c>
    </row>
    <row r="24" spans="1:4" x14ac:dyDescent="0.3">
      <c r="B24" s="7" t="s">
        <v>4</v>
      </c>
      <c r="C24" s="7" t="s">
        <v>11</v>
      </c>
      <c r="D24" s="7" t="s">
        <v>32</v>
      </c>
    </row>
    <row r="25" spans="1:4" x14ac:dyDescent="0.3">
      <c r="A25" s="8" t="s">
        <v>16</v>
      </c>
      <c r="B25" s="1">
        <v>66168513.000158407</v>
      </c>
      <c r="C25" s="12">
        <f>ROUND(($B$30/B25)*30,2)</f>
        <v>22.19</v>
      </c>
      <c r="D25" s="24">
        <f>B25-B15</f>
        <v>-7735582.5876176134</v>
      </c>
    </row>
    <row r="26" spans="1:4" x14ac:dyDescent="0.3">
      <c r="A26" s="8" t="s">
        <v>17</v>
      </c>
      <c r="B26" s="1">
        <v>66677171.084460549</v>
      </c>
      <c r="C26" s="12">
        <f t="shared" ref="C26:C28" si="2">ROUND(($B$30/B26)*30,2)</f>
        <v>22.02</v>
      </c>
      <c r="D26" s="24">
        <f t="shared" ref="D26:D28" si="3">B26-B16</f>
        <v>-2746636.7994955257</v>
      </c>
    </row>
    <row r="27" spans="1:4" x14ac:dyDescent="0.3">
      <c r="A27" s="8" t="s">
        <v>18</v>
      </c>
      <c r="B27" s="2">
        <v>48935812.481429383</v>
      </c>
      <c r="C27" s="12">
        <f t="shared" si="2"/>
        <v>30</v>
      </c>
      <c r="D27" s="24">
        <f t="shared" si="3"/>
        <v>-849579.51857061684</v>
      </c>
    </row>
    <row r="28" spans="1:4" x14ac:dyDescent="0.3">
      <c r="A28" s="8" t="s">
        <v>19</v>
      </c>
      <c r="B28" s="2">
        <v>76589347.214990631</v>
      </c>
      <c r="C28" s="12">
        <f t="shared" si="2"/>
        <v>19.170000000000002</v>
      </c>
      <c r="D28" s="24">
        <f t="shared" si="3"/>
        <v>-7729964.2183843702</v>
      </c>
    </row>
    <row r="30" spans="1:4" x14ac:dyDescent="0.3">
      <c r="A30" s="17" t="s">
        <v>20</v>
      </c>
      <c r="B30" s="18">
        <f>B27</f>
        <v>48935812.481429383</v>
      </c>
    </row>
    <row r="33" spans="1:4" x14ac:dyDescent="0.3">
      <c r="A33" s="16" t="s">
        <v>34</v>
      </c>
    </row>
    <row r="34" spans="1:4" x14ac:dyDescent="0.3">
      <c r="B34" s="7" t="s">
        <v>4</v>
      </c>
      <c r="C34" s="7" t="s">
        <v>11</v>
      </c>
      <c r="D34" s="7" t="s">
        <v>32</v>
      </c>
    </row>
    <row r="35" spans="1:4" x14ac:dyDescent="0.3">
      <c r="A35" s="8" t="s">
        <v>16</v>
      </c>
      <c r="B35" s="1">
        <v>48815171.008823559</v>
      </c>
      <c r="C35" s="12">
        <f>ROUND(($B$38/B35)*30,2)</f>
        <v>30</v>
      </c>
      <c r="D35" s="24">
        <f>B35-B25</f>
        <v>-17353341.991334848</v>
      </c>
    </row>
    <row r="36" spans="1:4" x14ac:dyDescent="0.3">
      <c r="A36" s="8" t="s">
        <v>19</v>
      </c>
      <c r="B36" s="1">
        <v>59425002.181823805</v>
      </c>
      <c r="C36" s="12">
        <f>ROUND(($B$38/B36)*30,2)</f>
        <v>24.64</v>
      </c>
      <c r="D36" s="24">
        <f>B36-B28</f>
        <v>-17164345.033166826</v>
      </c>
    </row>
    <row r="38" spans="1:4" x14ac:dyDescent="0.3">
      <c r="A38" s="17" t="s">
        <v>20</v>
      </c>
      <c r="B38" s="18">
        <f>B35</f>
        <v>48815171.008823559</v>
      </c>
    </row>
  </sheetData>
  <pageMargins left="0.7" right="0.7" top="0.75" bottom="0.75" header="0.3" footer="0.3"/>
  <pageSetup scale="91" orientation="landscape" horizontalDpi="1200" verticalDpi="1200" r:id="rId1"/>
  <headerFooter>
    <oddHeader>&amp;LUniversity of Arkansas System&amp;C&amp;"-,Bold"&amp;14COST SUMMARY&amp;RRFP 615190 - ERP Solution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sqref="A1:A3"/>
    </sheetView>
  </sheetViews>
  <sheetFormatPr defaultRowHeight="14.4" x14ac:dyDescent="0.3"/>
  <cols>
    <col min="1" max="1" width="32.77734375" customWidth="1"/>
    <col min="2" max="2" width="6.88671875" customWidth="1"/>
    <col min="3" max="15" width="6.6640625" customWidth="1"/>
    <col min="17" max="17" width="7.6640625" customWidth="1"/>
    <col min="19" max="19" width="9.109375" style="11"/>
  </cols>
  <sheetData>
    <row r="1" spans="1:19" x14ac:dyDescent="0.3">
      <c r="A1" s="26"/>
      <c r="B1" s="26" t="s">
        <v>6</v>
      </c>
      <c r="C1" s="30" t="s">
        <v>15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9" x14ac:dyDescent="0.3">
      <c r="A2" s="26"/>
      <c r="B2" s="26" t="s">
        <v>0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>
        <v>10</v>
      </c>
      <c r="M2" s="25">
        <v>11</v>
      </c>
      <c r="N2" s="25">
        <v>12</v>
      </c>
      <c r="O2" s="25">
        <v>13</v>
      </c>
      <c r="P2" s="25" t="s">
        <v>5</v>
      </c>
    </row>
    <row r="3" spans="1:19" x14ac:dyDescent="0.3">
      <c r="A3" s="26"/>
      <c r="B3" s="26"/>
      <c r="C3" s="25"/>
      <c r="D3" s="29"/>
      <c r="E3" s="25"/>
      <c r="F3" s="25"/>
      <c r="G3" s="25"/>
      <c r="H3" s="29"/>
      <c r="I3" s="25"/>
      <c r="J3" s="25"/>
      <c r="K3" s="25"/>
      <c r="L3" s="29"/>
      <c r="M3" s="29"/>
      <c r="N3" s="29"/>
      <c r="O3" s="25"/>
      <c r="P3" s="29"/>
    </row>
    <row r="4" spans="1:19" x14ac:dyDescent="0.3">
      <c r="A4" s="4" t="s">
        <v>8</v>
      </c>
      <c r="B4" s="5">
        <v>10</v>
      </c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6">
        <v>8</v>
      </c>
      <c r="I4" s="6">
        <v>10</v>
      </c>
      <c r="J4" s="6">
        <v>10</v>
      </c>
      <c r="K4" s="6">
        <v>10</v>
      </c>
      <c r="L4" s="6">
        <v>8</v>
      </c>
      <c r="M4" s="6">
        <v>10</v>
      </c>
      <c r="N4" s="6">
        <v>5</v>
      </c>
      <c r="O4" s="6">
        <v>5</v>
      </c>
      <c r="P4" s="6">
        <f>SUM(C4:O4)/COUNTIF(C4:O4, "&gt; 0")</f>
        <v>8.9230769230769234</v>
      </c>
    </row>
    <row r="5" spans="1:19" x14ac:dyDescent="0.3">
      <c r="A5" s="4" t="s">
        <v>9</v>
      </c>
      <c r="B5" s="5">
        <v>20</v>
      </c>
      <c r="C5" s="6">
        <v>20</v>
      </c>
      <c r="D5" s="6">
        <v>18</v>
      </c>
      <c r="E5" s="6">
        <v>10</v>
      </c>
      <c r="F5" s="6">
        <v>12</v>
      </c>
      <c r="G5" s="6">
        <v>16</v>
      </c>
      <c r="H5" s="6">
        <v>17</v>
      </c>
      <c r="I5" s="6">
        <v>10</v>
      </c>
      <c r="J5" s="6">
        <v>17</v>
      </c>
      <c r="K5" s="6">
        <v>15</v>
      </c>
      <c r="L5" s="6">
        <v>5</v>
      </c>
      <c r="M5" s="6">
        <v>20</v>
      </c>
      <c r="N5" s="6">
        <v>16</v>
      </c>
      <c r="O5" s="6">
        <v>10</v>
      </c>
      <c r="P5" s="6">
        <f>SUM(C5:O5)/COUNTIF(C5:O5, "&gt; 0")</f>
        <v>14.307692307692308</v>
      </c>
    </row>
    <row r="6" spans="1:19" x14ac:dyDescent="0.3">
      <c r="A6" s="4" t="s">
        <v>10</v>
      </c>
      <c r="B6" s="5">
        <v>40</v>
      </c>
      <c r="C6" s="6">
        <v>38</v>
      </c>
      <c r="D6" s="6">
        <v>30</v>
      </c>
      <c r="E6" s="6">
        <v>15</v>
      </c>
      <c r="F6" s="6">
        <v>20</v>
      </c>
      <c r="G6" s="6">
        <v>28</v>
      </c>
      <c r="H6" s="6">
        <v>20</v>
      </c>
      <c r="I6" s="6">
        <v>20</v>
      </c>
      <c r="J6" s="6">
        <v>30</v>
      </c>
      <c r="K6" s="6">
        <v>15</v>
      </c>
      <c r="L6" s="6">
        <v>20</v>
      </c>
      <c r="M6" s="6">
        <v>25</v>
      </c>
      <c r="N6" s="6">
        <v>29</v>
      </c>
      <c r="O6" s="6">
        <v>30</v>
      </c>
      <c r="P6" s="6">
        <f>SUM(C6:O6)/COUNTIF(C6:O6, "&gt; 0")</f>
        <v>24.615384615384617</v>
      </c>
      <c r="S6"/>
    </row>
    <row r="7" spans="1:19" x14ac:dyDescent="0.3">
      <c r="S7"/>
    </row>
    <row r="8" spans="1:19" x14ac:dyDescent="0.3">
      <c r="A8" s="26"/>
      <c r="B8" s="26" t="s">
        <v>6</v>
      </c>
      <c r="C8" s="30" t="s">
        <v>16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S8"/>
    </row>
    <row r="9" spans="1:19" x14ac:dyDescent="0.3">
      <c r="A9" s="26"/>
      <c r="B9" s="26" t="s">
        <v>0</v>
      </c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11</v>
      </c>
      <c r="N9" s="25">
        <v>12</v>
      </c>
      <c r="O9" s="25">
        <v>13</v>
      </c>
      <c r="P9" s="25" t="s">
        <v>5</v>
      </c>
    </row>
    <row r="10" spans="1:19" x14ac:dyDescent="0.3">
      <c r="A10" s="26"/>
      <c r="B10" s="26"/>
      <c r="C10" s="25"/>
      <c r="D10" s="29"/>
      <c r="E10" s="25"/>
      <c r="F10" s="25"/>
      <c r="G10" s="25"/>
      <c r="H10" s="29"/>
      <c r="I10" s="25"/>
      <c r="J10" s="25"/>
      <c r="K10" s="25"/>
      <c r="L10" s="25"/>
      <c r="M10" s="25"/>
      <c r="N10" s="29"/>
      <c r="O10" s="25"/>
      <c r="P10" s="29"/>
    </row>
    <row r="11" spans="1:19" x14ac:dyDescent="0.3">
      <c r="A11" s="4" t="s">
        <v>8</v>
      </c>
      <c r="B11" s="5">
        <v>10</v>
      </c>
      <c r="C11" s="6">
        <v>10</v>
      </c>
      <c r="D11" s="6">
        <v>6</v>
      </c>
      <c r="E11" s="6">
        <v>10</v>
      </c>
      <c r="F11" s="6">
        <v>10</v>
      </c>
      <c r="G11" s="6">
        <v>10</v>
      </c>
      <c r="H11" s="6">
        <v>8</v>
      </c>
      <c r="I11" s="6">
        <v>10</v>
      </c>
      <c r="J11" s="6">
        <v>10</v>
      </c>
      <c r="K11" s="6">
        <v>8</v>
      </c>
      <c r="L11" s="6">
        <v>8</v>
      </c>
      <c r="M11" s="6">
        <v>10</v>
      </c>
      <c r="N11" s="6">
        <v>8</v>
      </c>
      <c r="O11" s="6">
        <v>3</v>
      </c>
      <c r="P11" s="6">
        <f>SUM(C11:O11)/COUNTIF(C11:O11, "&gt; 0")</f>
        <v>8.5384615384615383</v>
      </c>
    </row>
    <row r="12" spans="1:19" x14ac:dyDescent="0.3">
      <c r="A12" s="4" t="s">
        <v>9</v>
      </c>
      <c r="B12" s="5">
        <v>20</v>
      </c>
      <c r="C12" s="6">
        <v>20</v>
      </c>
      <c r="D12" s="6">
        <v>17</v>
      </c>
      <c r="E12" s="6">
        <v>20</v>
      </c>
      <c r="F12" s="6">
        <v>18</v>
      </c>
      <c r="G12" s="6">
        <v>18</v>
      </c>
      <c r="H12" s="6">
        <v>16</v>
      </c>
      <c r="I12" s="6">
        <v>20</v>
      </c>
      <c r="J12" s="6">
        <v>20</v>
      </c>
      <c r="K12" s="6">
        <v>15</v>
      </c>
      <c r="L12" s="6">
        <v>17</v>
      </c>
      <c r="M12" s="6">
        <v>20</v>
      </c>
      <c r="N12" s="6">
        <v>18</v>
      </c>
      <c r="O12" s="6">
        <v>10</v>
      </c>
      <c r="P12" s="6">
        <f>SUM(C12:O12)/COUNTIF(C12:O12, "&gt; 0")</f>
        <v>17.615384615384617</v>
      </c>
    </row>
    <row r="13" spans="1:19" x14ac:dyDescent="0.3">
      <c r="A13" s="4" t="s">
        <v>10</v>
      </c>
      <c r="B13" s="5">
        <v>40</v>
      </c>
      <c r="C13" s="6">
        <v>39</v>
      </c>
      <c r="D13" s="6">
        <v>30</v>
      </c>
      <c r="E13" s="6">
        <v>30</v>
      </c>
      <c r="F13" s="6">
        <v>30</v>
      </c>
      <c r="G13" s="6">
        <v>34</v>
      </c>
      <c r="H13" s="6">
        <v>33</v>
      </c>
      <c r="I13" s="6">
        <v>30</v>
      </c>
      <c r="J13" s="6">
        <v>39</v>
      </c>
      <c r="K13" s="6">
        <v>25</v>
      </c>
      <c r="L13" s="6">
        <v>32</v>
      </c>
      <c r="M13" s="6">
        <v>33</v>
      </c>
      <c r="N13" s="6">
        <v>38</v>
      </c>
      <c r="O13" s="6">
        <v>35</v>
      </c>
      <c r="P13" s="6">
        <f>SUM(C13:O13)/COUNTIF(C13:O13, "&gt; 0")</f>
        <v>32.92307692307692</v>
      </c>
    </row>
    <row r="15" spans="1:19" x14ac:dyDescent="0.3">
      <c r="A15" s="26"/>
      <c r="B15" s="26" t="s">
        <v>6</v>
      </c>
      <c r="C15" s="30" t="s">
        <v>21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9" x14ac:dyDescent="0.3">
      <c r="A16" s="26"/>
      <c r="B16" s="26" t="s">
        <v>0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 t="s">
        <v>5</v>
      </c>
    </row>
    <row r="17" spans="1:16" x14ac:dyDescent="0.3">
      <c r="A17" s="26"/>
      <c r="B17" s="26"/>
      <c r="C17" s="25"/>
      <c r="D17" s="29"/>
      <c r="E17" s="25"/>
      <c r="F17" s="25"/>
      <c r="G17" s="25"/>
      <c r="H17" s="29"/>
      <c r="I17" s="25"/>
      <c r="J17" s="25"/>
      <c r="K17" s="25"/>
      <c r="L17" s="25"/>
      <c r="M17" s="25"/>
      <c r="N17" s="29"/>
      <c r="O17" s="25"/>
      <c r="P17" s="29"/>
    </row>
    <row r="18" spans="1:16" x14ac:dyDescent="0.3">
      <c r="A18" s="4" t="s">
        <v>8</v>
      </c>
      <c r="B18" s="5">
        <v>10</v>
      </c>
      <c r="C18" s="6">
        <v>10</v>
      </c>
      <c r="D18" s="6">
        <v>8</v>
      </c>
      <c r="E18" s="6">
        <v>10</v>
      </c>
      <c r="F18" s="6">
        <v>10</v>
      </c>
      <c r="G18" s="6">
        <v>8</v>
      </c>
      <c r="H18" s="6">
        <v>7</v>
      </c>
      <c r="I18" s="6">
        <v>10</v>
      </c>
      <c r="J18" s="6">
        <v>10</v>
      </c>
      <c r="K18" s="6">
        <v>10</v>
      </c>
      <c r="L18" s="6">
        <v>8</v>
      </c>
      <c r="M18" s="6">
        <v>10</v>
      </c>
      <c r="N18" s="6">
        <v>8</v>
      </c>
      <c r="O18" s="6">
        <v>3</v>
      </c>
      <c r="P18" s="6">
        <f>SUM(C18:O18)/COUNTIF(C18:O18, "&gt; 0")</f>
        <v>8.615384615384615</v>
      </c>
    </row>
    <row r="19" spans="1:16" x14ac:dyDescent="0.3">
      <c r="A19" s="4" t="s">
        <v>9</v>
      </c>
      <c r="B19" s="5">
        <v>20</v>
      </c>
      <c r="C19" s="6">
        <v>20</v>
      </c>
      <c r="D19" s="6">
        <v>17</v>
      </c>
      <c r="E19" s="6">
        <v>20</v>
      </c>
      <c r="F19" s="6">
        <v>10</v>
      </c>
      <c r="G19" s="6">
        <v>12</v>
      </c>
      <c r="H19" s="6">
        <v>13</v>
      </c>
      <c r="I19" s="6">
        <v>20</v>
      </c>
      <c r="J19" s="6">
        <v>17</v>
      </c>
      <c r="K19" s="6">
        <v>10</v>
      </c>
      <c r="L19" s="6">
        <v>8</v>
      </c>
      <c r="M19" s="6">
        <v>20</v>
      </c>
      <c r="N19" s="6">
        <v>15</v>
      </c>
      <c r="O19" s="6">
        <v>10</v>
      </c>
      <c r="P19" s="6">
        <f>SUM(C19:O19)/COUNTIF(C19:O19, "&gt; 0")</f>
        <v>14.76923076923077</v>
      </c>
    </row>
    <row r="20" spans="1:16" x14ac:dyDescent="0.3">
      <c r="A20" s="4" t="s">
        <v>10</v>
      </c>
      <c r="B20" s="5">
        <v>40</v>
      </c>
      <c r="C20" s="6">
        <v>35</v>
      </c>
      <c r="D20" s="6">
        <v>20</v>
      </c>
      <c r="E20" s="6">
        <v>30</v>
      </c>
      <c r="F20" s="6">
        <v>15</v>
      </c>
      <c r="G20" s="6">
        <v>28</v>
      </c>
      <c r="H20" s="6">
        <v>28</v>
      </c>
      <c r="I20" s="6">
        <v>35</v>
      </c>
      <c r="J20" s="6">
        <v>32</v>
      </c>
      <c r="K20" s="6">
        <v>20</v>
      </c>
      <c r="L20" s="6">
        <v>18</v>
      </c>
      <c r="M20" s="6">
        <v>30</v>
      </c>
      <c r="N20" s="6">
        <v>29</v>
      </c>
      <c r="O20" s="6">
        <v>35</v>
      </c>
      <c r="P20" s="6">
        <f>SUM(C20:O20)/COUNTIF(C20:O20, "&gt; 0")</f>
        <v>27.307692307692307</v>
      </c>
    </row>
    <row r="22" spans="1:16" x14ac:dyDescent="0.3">
      <c r="A22" s="26"/>
      <c r="B22" s="26" t="s">
        <v>6</v>
      </c>
      <c r="C22" s="30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3">
      <c r="A23" s="26"/>
      <c r="B23" s="26" t="s">
        <v>0</v>
      </c>
      <c r="C23" s="25">
        <v>1</v>
      </c>
      <c r="D23" s="25">
        <v>2</v>
      </c>
      <c r="E23" s="25">
        <v>3</v>
      </c>
      <c r="F23" s="25">
        <v>4</v>
      </c>
      <c r="G23" s="25">
        <v>5</v>
      </c>
      <c r="H23" s="25">
        <v>6</v>
      </c>
      <c r="I23" s="25">
        <v>7</v>
      </c>
      <c r="J23" s="25">
        <v>8</v>
      </c>
      <c r="K23" s="25">
        <v>9</v>
      </c>
      <c r="L23" s="25">
        <v>10</v>
      </c>
      <c r="M23" s="25">
        <v>11</v>
      </c>
      <c r="N23" s="25">
        <v>12</v>
      </c>
      <c r="O23" s="25">
        <v>13</v>
      </c>
      <c r="P23" s="25" t="s">
        <v>5</v>
      </c>
    </row>
    <row r="24" spans="1:16" x14ac:dyDescent="0.3">
      <c r="A24" s="26"/>
      <c r="B24" s="26"/>
      <c r="C24" s="25"/>
      <c r="D24" s="29"/>
      <c r="E24" s="25"/>
      <c r="F24" s="25"/>
      <c r="G24" s="25"/>
      <c r="H24" s="29"/>
      <c r="I24" s="25"/>
      <c r="J24" s="25"/>
      <c r="K24" s="25"/>
      <c r="L24" s="25"/>
      <c r="M24" s="25"/>
      <c r="N24" s="29"/>
      <c r="O24" s="25"/>
      <c r="P24" s="29"/>
    </row>
    <row r="25" spans="1:16" x14ac:dyDescent="0.3">
      <c r="A25" s="4" t="s">
        <v>8</v>
      </c>
      <c r="B25" s="5">
        <v>10</v>
      </c>
      <c r="C25" s="6">
        <v>10</v>
      </c>
      <c r="D25" s="6">
        <v>6</v>
      </c>
      <c r="E25" s="6">
        <v>10</v>
      </c>
      <c r="F25" s="6">
        <v>10</v>
      </c>
      <c r="G25" s="6">
        <v>8</v>
      </c>
      <c r="H25" s="6">
        <v>7</v>
      </c>
      <c r="I25" s="6">
        <v>10</v>
      </c>
      <c r="J25" s="6">
        <v>10</v>
      </c>
      <c r="K25" s="6">
        <v>10</v>
      </c>
      <c r="L25" s="6">
        <v>8</v>
      </c>
      <c r="M25" s="6">
        <v>10</v>
      </c>
      <c r="N25" s="6">
        <v>5</v>
      </c>
      <c r="O25" s="6">
        <v>3</v>
      </c>
      <c r="P25" s="6">
        <f>SUM(C25:O25)/COUNTIF(C25:O25, "&gt; 0")</f>
        <v>8.2307692307692299</v>
      </c>
    </row>
    <row r="26" spans="1:16" x14ac:dyDescent="0.3">
      <c r="A26" s="4" t="s">
        <v>9</v>
      </c>
      <c r="B26" s="5">
        <v>20</v>
      </c>
      <c r="C26" s="6">
        <v>20</v>
      </c>
      <c r="D26" s="6">
        <v>17</v>
      </c>
      <c r="E26" s="6">
        <v>20</v>
      </c>
      <c r="F26" s="6">
        <v>10</v>
      </c>
      <c r="G26" s="6">
        <v>12</v>
      </c>
      <c r="H26" s="6">
        <v>14</v>
      </c>
      <c r="I26" s="6">
        <v>20</v>
      </c>
      <c r="J26" s="6">
        <v>17</v>
      </c>
      <c r="K26" s="6">
        <v>10</v>
      </c>
      <c r="L26" s="6">
        <v>9</v>
      </c>
      <c r="M26" s="6">
        <v>20</v>
      </c>
      <c r="N26" s="6">
        <v>10</v>
      </c>
      <c r="O26" s="6">
        <v>10</v>
      </c>
      <c r="P26" s="6">
        <f>SUM(C26:O26)/COUNTIF(C26:O26, "&gt; 0")</f>
        <v>14.538461538461538</v>
      </c>
    </row>
    <row r="27" spans="1:16" x14ac:dyDescent="0.3">
      <c r="A27" s="4" t="s">
        <v>10</v>
      </c>
      <c r="B27" s="5">
        <v>40</v>
      </c>
      <c r="C27" s="6">
        <v>35</v>
      </c>
      <c r="D27" s="6">
        <v>20</v>
      </c>
      <c r="E27" s="6">
        <v>30</v>
      </c>
      <c r="F27" s="6">
        <v>15</v>
      </c>
      <c r="G27" s="6">
        <v>28</v>
      </c>
      <c r="H27" s="6">
        <v>29</v>
      </c>
      <c r="I27" s="6">
        <v>35</v>
      </c>
      <c r="J27" s="6">
        <v>32</v>
      </c>
      <c r="K27" s="6">
        <v>20</v>
      </c>
      <c r="L27" s="6">
        <v>18</v>
      </c>
      <c r="M27" s="6">
        <v>35</v>
      </c>
      <c r="N27" s="6">
        <v>25</v>
      </c>
      <c r="O27" s="6">
        <v>35</v>
      </c>
      <c r="P27" s="6">
        <f>SUM(C27:O27)/COUNTIF(C27:O27, "&gt; 0")</f>
        <v>27.46153846153846</v>
      </c>
    </row>
    <row r="29" spans="1:16" x14ac:dyDescent="0.3">
      <c r="A29" s="26"/>
      <c r="B29" s="26" t="s">
        <v>6</v>
      </c>
      <c r="C29" s="30" t="s">
        <v>19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3">
      <c r="A30" s="26"/>
      <c r="B30" s="26" t="s">
        <v>0</v>
      </c>
      <c r="C30" s="25">
        <v>1</v>
      </c>
      <c r="D30" s="25">
        <v>2</v>
      </c>
      <c r="E30" s="25">
        <v>3</v>
      </c>
      <c r="F30" s="25">
        <v>4</v>
      </c>
      <c r="G30" s="25">
        <v>5</v>
      </c>
      <c r="H30" s="25">
        <v>6</v>
      </c>
      <c r="I30" s="25">
        <v>7</v>
      </c>
      <c r="J30" s="25">
        <v>8</v>
      </c>
      <c r="K30" s="25">
        <v>9</v>
      </c>
      <c r="L30" s="25">
        <v>10</v>
      </c>
      <c r="M30" s="25">
        <v>11</v>
      </c>
      <c r="N30" s="25">
        <v>12</v>
      </c>
      <c r="O30" s="25">
        <v>13</v>
      </c>
      <c r="P30" s="25" t="s">
        <v>5</v>
      </c>
    </row>
    <row r="31" spans="1:16" x14ac:dyDescent="0.3">
      <c r="A31" s="26"/>
      <c r="B31" s="26"/>
      <c r="C31" s="25"/>
      <c r="D31" s="29"/>
      <c r="E31" s="25"/>
      <c r="F31" s="25"/>
      <c r="G31" s="25"/>
      <c r="H31" s="29"/>
      <c r="I31" s="25"/>
      <c r="J31" s="25"/>
      <c r="K31" s="25"/>
      <c r="L31" s="25"/>
      <c r="M31" s="25"/>
      <c r="N31" s="29"/>
      <c r="O31" s="25"/>
      <c r="P31" s="29"/>
    </row>
    <row r="32" spans="1:16" x14ac:dyDescent="0.3">
      <c r="A32" s="4" t="s">
        <v>8</v>
      </c>
      <c r="B32" s="5">
        <v>10</v>
      </c>
      <c r="C32" s="6">
        <v>10</v>
      </c>
      <c r="D32" s="6">
        <v>10</v>
      </c>
      <c r="E32" s="6">
        <v>10</v>
      </c>
      <c r="F32" s="6">
        <v>10</v>
      </c>
      <c r="G32" s="6">
        <v>10</v>
      </c>
      <c r="H32" s="6">
        <v>7</v>
      </c>
      <c r="I32" s="6">
        <v>10</v>
      </c>
      <c r="J32" s="6">
        <v>10</v>
      </c>
      <c r="K32" s="6">
        <v>10</v>
      </c>
      <c r="L32" s="6">
        <v>8</v>
      </c>
      <c r="M32" s="6">
        <v>10</v>
      </c>
      <c r="N32" s="6">
        <v>5</v>
      </c>
      <c r="O32" s="6">
        <v>5</v>
      </c>
      <c r="P32" s="6">
        <f>SUM(C32:O32)/COUNTIF(C32:O32, "&gt; 0")</f>
        <v>8.8461538461538467</v>
      </c>
    </row>
    <row r="33" spans="1:16" x14ac:dyDescent="0.3">
      <c r="A33" s="4" t="s">
        <v>9</v>
      </c>
      <c r="B33" s="5">
        <v>20</v>
      </c>
      <c r="C33" s="6">
        <v>20</v>
      </c>
      <c r="D33" s="6">
        <v>18</v>
      </c>
      <c r="E33" s="6">
        <v>10</v>
      </c>
      <c r="F33" s="6">
        <v>16</v>
      </c>
      <c r="G33" s="6">
        <v>17</v>
      </c>
      <c r="H33" s="6">
        <v>18</v>
      </c>
      <c r="I33" s="6">
        <v>10</v>
      </c>
      <c r="J33" s="6">
        <v>19</v>
      </c>
      <c r="K33" s="6">
        <v>10</v>
      </c>
      <c r="L33" s="6">
        <v>16</v>
      </c>
      <c r="M33" s="6">
        <v>20</v>
      </c>
      <c r="N33" s="6">
        <v>15</v>
      </c>
      <c r="O33" s="6">
        <v>5</v>
      </c>
      <c r="P33" s="6">
        <f>SUM(C33:O33)/COUNTIF(C33:O33, "&gt; 0")</f>
        <v>14.923076923076923</v>
      </c>
    </row>
    <row r="34" spans="1:16" x14ac:dyDescent="0.3">
      <c r="A34" s="4" t="s">
        <v>10</v>
      </c>
      <c r="B34" s="5">
        <v>40</v>
      </c>
      <c r="C34" s="6">
        <v>39</v>
      </c>
      <c r="D34" s="6">
        <v>20</v>
      </c>
      <c r="E34" s="6">
        <v>20</v>
      </c>
      <c r="F34" s="6">
        <v>32</v>
      </c>
      <c r="G34" s="6">
        <v>35</v>
      </c>
      <c r="H34" s="6">
        <v>36</v>
      </c>
      <c r="I34" s="6">
        <v>20</v>
      </c>
      <c r="J34" s="6">
        <v>38</v>
      </c>
      <c r="K34" s="6">
        <v>20</v>
      </c>
      <c r="L34" s="6">
        <v>30</v>
      </c>
      <c r="M34" s="6">
        <v>30</v>
      </c>
      <c r="N34" s="6">
        <v>30</v>
      </c>
      <c r="O34" s="6">
        <v>30</v>
      </c>
      <c r="P34" s="6">
        <f>SUM(C34:O34)/COUNTIF(C34:O34, "&gt; 0")</f>
        <v>29.23076923076923</v>
      </c>
    </row>
  </sheetData>
  <mergeCells count="85">
    <mergeCell ref="L30:L31"/>
    <mergeCell ref="M30:M31"/>
    <mergeCell ref="N30:N31"/>
    <mergeCell ref="O30:O31"/>
    <mergeCell ref="P30:P31"/>
    <mergeCell ref="M23:M24"/>
    <mergeCell ref="N23:N24"/>
    <mergeCell ref="O23:O24"/>
    <mergeCell ref="P23:P24"/>
    <mergeCell ref="A29:A31"/>
    <mergeCell ref="B29:B31"/>
    <mergeCell ref="C29:P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N16:N17"/>
    <mergeCell ref="O16:O17"/>
    <mergeCell ref="P16:P17"/>
    <mergeCell ref="A22:A24"/>
    <mergeCell ref="B22:B24"/>
    <mergeCell ref="C22:P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O9:O10"/>
    <mergeCell ref="L9:L10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M2:M3"/>
    <mergeCell ref="M9:M10"/>
    <mergeCell ref="P9:P10"/>
    <mergeCell ref="A8:A10"/>
    <mergeCell ref="B8:B10"/>
    <mergeCell ref="C8:P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N9:N10"/>
    <mergeCell ref="O2:O3"/>
    <mergeCell ref="P2:P3"/>
    <mergeCell ref="A1:A3"/>
    <mergeCell ref="B1:B3"/>
    <mergeCell ref="C2:C3"/>
    <mergeCell ref="D2:D3"/>
    <mergeCell ref="E2:E3"/>
    <mergeCell ref="C1:P1"/>
    <mergeCell ref="G2:G3"/>
    <mergeCell ref="H2:H3"/>
    <mergeCell ref="I2:I3"/>
    <mergeCell ref="J2:J3"/>
    <mergeCell ref="K2:K3"/>
    <mergeCell ref="N2:N3"/>
    <mergeCell ref="F2:F3"/>
    <mergeCell ref="L2:L3"/>
  </mergeCells>
  <pageMargins left="0.7" right="0.7" top="0.75" bottom="0.75" header="0.3" footer="0.3"/>
  <pageSetup scale="91" fitToHeight="0" orientation="landscape" horizontalDpi="1200" verticalDpi="1200" r:id="rId1"/>
  <headerFooter>
    <oddHeader>&amp;LUniversity of Arkansas System&amp;C&amp;"-,Bold"&amp;14SCORING SUMMARY - ROUND 1A&amp;RRFP 615190 - ERP Solution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workbookViewId="0">
      <selection sqref="A1:A3"/>
    </sheetView>
  </sheetViews>
  <sheetFormatPr defaultRowHeight="14.4" x14ac:dyDescent="0.3"/>
  <cols>
    <col min="1" max="1" width="32.77734375" customWidth="1"/>
    <col min="2" max="2" width="6.88671875" customWidth="1"/>
    <col min="3" max="15" width="6.6640625" customWidth="1"/>
    <col min="17" max="17" width="7.6640625" customWidth="1"/>
    <col min="19" max="19" width="8.88671875" style="11"/>
  </cols>
  <sheetData>
    <row r="1" spans="1:19" x14ac:dyDescent="0.3">
      <c r="A1" s="26"/>
      <c r="B1" s="26" t="s">
        <v>6</v>
      </c>
      <c r="C1" s="30" t="s">
        <v>15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9" x14ac:dyDescent="0.3">
      <c r="A2" s="26"/>
      <c r="B2" s="26" t="s">
        <v>0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>
        <v>10</v>
      </c>
      <c r="M2" s="25">
        <v>11</v>
      </c>
      <c r="N2" s="25">
        <v>12</v>
      </c>
      <c r="O2" s="25">
        <v>13</v>
      </c>
      <c r="P2" s="25" t="s">
        <v>5</v>
      </c>
    </row>
    <row r="3" spans="1:19" x14ac:dyDescent="0.3">
      <c r="A3" s="26"/>
      <c r="B3" s="26"/>
      <c r="C3" s="25"/>
      <c r="D3" s="29"/>
      <c r="E3" s="25"/>
      <c r="F3" s="25"/>
      <c r="G3" s="25"/>
      <c r="H3" s="29"/>
      <c r="I3" s="25"/>
      <c r="J3" s="25"/>
      <c r="K3" s="25"/>
      <c r="L3" s="29"/>
      <c r="M3" s="29"/>
      <c r="N3" s="29"/>
      <c r="O3" s="25"/>
      <c r="P3" s="29"/>
    </row>
    <row r="4" spans="1:19" x14ac:dyDescent="0.3">
      <c r="A4" s="4" t="s">
        <v>8</v>
      </c>
      <c r="B4" s="5">
        <v>10</v>
      </c>
      <c r="C4" s="6">
        <v>8</v>
      </c>
      <c r="D4" s="6">
        <v>8</v>
      </c>
      <c r="E4" s="6">
        <v>8</v>
      </c>
      <c r="F4" s="6">
        <v>5</v>
      </c>
      <c r="G4" s="6">
        <v>8</v>
      </c>
      <c r="H4" s="6">
        <v>8</v>
      </c>
      <c r="I4" s="6">
        <v>8</v>
      </c>
      <c r="J4" s="6">
        <v>9</v>
      </c>
      <c r="K4" s="6">
        <v>5</v>
      </c>
      <c r="L4" s="6">
        <v>8</v>
      </c>
      <c r="M4" s="6">
        <v>8</v>
      </c>
      <c r="N4" s="6">
        <v>6</v>
      </c>
      <c r="O4" s="6">
        <v>5</v>
      </c>
      <c r="P4" s="6">
        <f>SUM(C4:O4)/COUNTIF(C4:O4, "&gt; 0")</f>
        <v>7.2307692307692308</v>
      </c>
    </row>
    <row r="5" spans="1:19" x14ac:dyDescent="0.3">
      <c r="A5" s="4" t="s">
        <v>9</v>
      </c>
      <c r="B5" s="5">
        <v>20</v>
      </c>
      <c r="C5" s="6">
        <v>12</v>
      </c>
      <c r="D5" s="6">
        <v>18</v>
      </c>
      <c r="E5" s="6">
        <v>10</v>
      </c>
      <c r="F5" s="6">
        <v>12</v>
      </c>
      <c r="G5" s="6">
        <v>14</v>
      </c>
      <c r="H5" s="6">
        <v>17</v>
      </c>
      <c r="I5" s="6">
        <v>10</v>
      </c>
      <c r="J5" s="6">
        <v>14</v>
      </c>
      <c r="K5" s="6">
        <v>20</v>
      </c>
      <c r="L5" s="6">
        <v>5</v>
      </c>
      <c r="M5" s="6">
        <v>13</v>
      </c>
      <c r="N5" s="6">
        <v>15</v>
      </c>
      <c r="O5" s="6">
        <v>10</v>
      </c>
      <c r="P5" s="6">
        <f>SUM(C5:O5)/COUNTIF(C5:O5, "&gt; 0")</f>
        <v>13.076923076923077</v>
      </c>
    </row>
    <row r="6" spans="1:19" x14ac:dyDescent="0.3">
      <c r="A6" s="4" t="s">
        <v>10</v>
      </c>
      <c r="B6" s="5">
        <v>40</v>
      </c>
      <c r="C6" s="6">
        <v>30</v>
      </c>
      <c r="D6" s="6">
        <v>20</v>
      </c>
      <c r="E6" s="6">
        <v>15</v>
      </c>
      <c r="F6" s="6">
        <v>15</v>
      </c>
      <c r="G6" s="6">
        <v>28</v>
      </c>
      <c r="H6" s="6">
        <v>20</v>
      </c>
      <c r="I6" s="6">
        <v>20</v>
      </c>
      <c r="J6" s="6">
        <v>28</v>
      </c>
      <c r="K6" s="6">
        <v>20</v>
      </c>
      <c r="L6" s="6">
        <v>20</v>
      </c>
      <c r="M6" s="6">
        <v>25</v>
      </c>
      <c r="N6" s="6">
        <v>29</v>
      </c>
      <c r="O6" s="6">
        <v>20</v>
      </c>
      <c r="P6" s="6">
        <f>SUM(C6:O6)/COUNTIF(C6:O6, "&gt; 0")</f>
        <v>22.307692307692307</v>
      </c>
      <c r="S6"/>
    </row>
    <row r="7" spans="1:19" x14ac:dyDescent="0.3">
      <c r="S7"/>
    </row>
    <row r="8" spans="1:19" x14ac:dyDescent="0.3">
      <c r="A8" s="26"/>
      <c r="B8" s="26" t="s">
        <v>6</v>
      </c>
      <c r="C8" s="30" t="s">
        <v>16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S8"/>
    </row>
    <row r="9" spans="1:19" x14ac:dyDescent="0.3">
      <c r="A9" s="26"/>
      <c r="B9" s="26" t="s">
        <v>0</v>
      </c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>
        <v>8</v>
      </c>
      <c r="K9" s="25">
        <v>9</v>
      </c>
      <c r="L9" s="25">
        <v>10</v>
      </c>
      <c r="M9" s="25">
        <v>11</v>
      </c>
      <c r="N9" s="25">
        <v>12</v>
      </c>
      <c r="O9" s="25">
        <v>13</v>
      </c>
      <c r="P9" s="25" t="s">
        <v>5</v>
      </c>
    </row>
    <row r="10" spans="1:19" x14ac:dyDescent="0.3">
      <c r="A10" s="26"/>
      <c r="B10" s="26"/>
      <c r="C10" s="25"/>
      <c r="D10" s="29"/>
      <c r="E10" s="25"/>
      <c r="F10" s="25"/>
      <c r="G10" s="25"/>
      <c r="H10" s="29"/>
      <c r="I10" s="25"/>
      <c r="J10" s="25"/>
      <c r="K10" s="25"/>
      <c r="L10" s="25"/>
      <c r="M10" s="25"/>
      <c r="N10" s="29"/>
      <c r="O10" s="25"/>
      <c r="P10" s="29"/>
    </row>
    <row r="11" spans="1:19" x14ac:dyDescent="0.3">
      <c r="A11" s="4" t="s">
        <v>8</v>
      </c>
      <c r="B11" s="5">
        <v>10</v>
      </c>
      <c r="C11" s="6">
        <v>8</v>
      </c>
      <c r="D11" s="6">
        <v>8</v>
      </c>
      <c r="E11" s="6">
        <v>8</v>
      </c>
      <c r="F11" s="6">
        <v>7</v>
      </c>
      <c r="G11" s="6">
        <v>8</v>
      </c>
      <c r="H11" s="6">
        <v>8</v>
      </c>
      <c r="I11" s="6">
        <v>9</v>
      </c>
      <c r="J11" s="6">
        <v>9</v>
      </c>
      <c r="K11" s="6">
        <v>8</v>
      </c>
      <c r="L11" s="6">
        <v>8</v>
      </c>
      <c r="M11" s="6">
        <v>8</v>
      </c>
      <c r="N11" s="6">
        <v>8</v>
      </c>
      <c r="O11" s="6">
        <v>3</v>
      </c>
      <c r="P11" s="6">
        <f>SUM(C11:O11)/COUNTIF(C11:O11, "&gt; 0")</f>
        <v>7.6923076923076925</v>
      </c>
    </row>
    <row r="12" spans="1:19" x14ac:dyDescent="0.3">
      <c r="A12" s="4" t="s">
        <v>9</v>
      </c>
      <c r="B12" s="5">
        <v>20</v>
      </c>
      <c r="C12" s="6">
        <v>17</v>
      </c>
      <c r="D12" s="6">
        <v>17</v>
      </c>
      <c r="E12" s="6">
        <v>15</v>
      </c>
      <c r="F12" s="6">
        <v>19</v>
      </c>
      <c r="G12" s="6">
        <v>18</v>
      </c>
      <c r="H12" s="6">
        <v>16</v>
      </c>
      <c r="I12" s="6">
        <v>18</v>
      </c>
      <c r="J12" s="6">
        <v>20</v>
      </c>
      <c r="K12" s="6">
        <v>20</v>
      </c>
      <c r="L12" s="6">
        <v>17</v>
      </c>
      <c r="M12" s="6">
        <v>18</v>
      </c>
      <c r="N12" s="6">
        <v>18</v>
      </c>
      <c r="O12" s="6">
        <v>10</v>
      </c>
      <c r="P12" s="6">
        <f>SUM(C12:O12)/COUNTIF(C12:O12, "&gt; 0")</f>
        <v>17.153846153846153</v>
      </c>
    </row>
    <row r="13" spans="1:19" x14ac:dyDescent="0.3">
      <c r="A13" s="4" t="s">
        <v>10</v>
      </c>
      <c r="B13" s="5">
        <v>40</v>
      </c>
      <c r="C13" s="6">
        <v>32</v>
      </c>
      <c r="D13" s="6">
        <v>30</v>
      </c>
      <c r="E13" s="6">
        <v>28</v>
      </c>
      <c r="F13" s="6">
        <v>37</v>
      </c>
      <c r="G13" s="6">
        <v>34</v>
      </c>
      <c r="H13" s="6">
        <v>33</v>
      </c>
      <c r="I13" s="6">
        <v>35</v>
      </c>
      <c r="J13" s="6">
        <v>39</v>
      </c>
      <c r="K13" s="6">
        <v>30</v>
      </c>
      <c r="L13" s="6">
        <v>32</v>
      </c>
      <c r="M13" s="6">
        <v>33</v>
      </c>
      <c r="N13" s="6">
        <v>38</v>
      </c>
      <c r="O13" s="6">
        <v>25</v>
      </c>
      <c r="P13" s="6">
        <f>SUM(C13:O13)/COUNTIF(C13:O13, "&gt; 0")</f>
        <v>32.769230769230766</v>
      </c>
    </row>
    <row r="15" spans="1:19" x14ac:dyDescent="0.3">
      <c r="A15" s="26"/>
      <c r="B15" s="26" t="s">
        <v>6</v>
      </c>
      <c r="C15" s="30" t="s">
        <v>21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9" x14ac:dyDescent="0.3">
      <c r="A16" s="26"/>
      <c r="B16" s="26" t="s">
        <v>0</v>
      </c>
      <c r="C16" s="25">
        <v>1</v>
      </c>
      <c r="D16" s="25">
        <v>2</v>
      </c>
      <c r="E16" s="25">
        <v>3</v>
      </c>
      <c r="F16" s="25">
        <v>4</v>
      </c>
      <c r="G16" s="25">
        <v>5</v>
      </c>
      <c r="H16" s="25">
        <v>6</v>
      </c>
      <c r="I16" s="25">
        <v>7</v>
      </c>
      <c r="J16" s="25">
        <v>8</v>
      </c>
      <c r="K16" s="25">
        <v>9</v>
      </c>
      <c r="L16" s="25">
        <v>10</v>
      </c>
      <c r="M16" s="25">
        <v>11</v>
      </c>
      <c r="N16" s="25">
        <v>12</v>
      </c>
      <c r="O16" s="25">
        <v>13</v>
      </c>
      <c r="P16" s="25" t="s">
        <v>5</v>
      </c>
    </row>
    <row r="17" spans="1:16" x14ac:dyDescent="0.3">
      <c r="A17" s="26"/>
      <c r="B17" s="26"/>
      <c r="C17" s="25"/>
      <c r="D17" s="29"/>
      <c r="E17" s="25"/>
      <c r="F17" s="25"/>
      <c r="G17" s="25"/>
      <c r="H17" s="29"/>
      <c r="I17" s="25"/>
      <c r="J17" s="25"/>
      <c r="K17" s="25"/>
      <c r="L17" s="25"/>
      <c r="M17" s="25"/>
      <c r="N17" s="29"/>
      <c r="O17" s="25"/>
      <c r="P17" s="29"/>
    </row>
    <row r="18" spans="1:16" x14ac:dyDescent="0.3">
      <c r="A18" s="4" t="s">
        <v>8</v>
      </c>
      <c r="B18" s="5">
        <v>10</v>
      </c>
      <c r="C18" s="6">
        <v>8</v>
      </c>
      <c r="D18" s="6">
        <v>5</v>
      </c>
      <c r="E18" s="6">
        <v>8</v>
      </c>
      <c r="F18" s="6">
        <v>5</v>
      </c>
      <c r="G18" s="6">
        <v>8</v>
      </c>
      <c r="H18" s="6">
        <v>7</v>
      </c>
      <c r="I18" s="6">
        <v>7</v>
      </c>
      <c r="J18" s="6">
        <v>7</v>
      </c>
      <c r="K18" s="6">
        <v>5</v>
      </c>
      <c r="L18" s="6">
        <v>8</v>
      </c>
      <c r="M18" s="6">
        <v>8</v>
      </c>
      <c r="N18" s="6">
        <v>8</v>
      </c>
      <c r="O18" s="6">
        <v>5</v>
      </c>
      <c r="P18" s="6">
        <f>SUM(C18:O18)/COUNTIF(C18:O18, "&gt; 0")</f>
        <v>6.8461538461538458</v>
      </c>
    </row>
    <row r="19" spans="1:16" x14ac:dyDescent="0.3">
      <c r="A19" s="4" t="s">
        <v>9</v>
      </c>
      <c r="B19" s="5">
        <v>20</v>
      </c>
      <c r="C19" s="6">
        <v>10</v>
      </c>
      <c r="D19" s="6">
        <v>15</v>
      </c>
      <c r="E19" s="6">
        <v>13</v>
      </c>
      <c r="F19" s="6">
        <v>5</v>
      </c>
      <c r="G19" s="6">
        <v>12</v>
      </c>
      <c r="H19" s="6">
        <v>13</v>
      </c>
      <c r="I19" s="6">
        <v>10</v>
      </c>
      <c r="J19" s="6">
        <v>5</v>
      </c>
      <c r="K19" s="6">
        <v>10</v>
      </c>
      <c r="L19" s="6">
        <v>8</v>
      </c>
      <c r="M19" s="6">
        <v>14</v>
      </c>
      <c r="N19" s="6">
        <v>15</v>
      </c>
      <c r="O19" s="6">
        <v>5</v>
      </c>
      <c r="P19" s="6">
        <f>SUM(C19:O19)/COUNTIF(C19:O19, "&gt; 0")</f>
        <v>10.384615384615385</v>
      </c>
    </row>
    <row r="20" spans="1:16" x14ac:dyDescent="0.3">
      <c r="A20" s="4" t="s">
        <v>10</v>
      </c>
      <c r="B20" s="5">
        <v>40</v>
      </c>
      <c r="C20" s="6">
        <v>20</v>
      </c>
      <c r="D20" s="6">
        <v>20</v>
      </c>
      <c r="E20" s="6">
        <v>25</v>
      </c>
      <c r="F20" s="6">
        <v>12</v>
      </c>
      <c r="G20" s="6">
        <v>24</v>
      </c>
      <c r="H20" s="6">
        <v>28</v>
      </c>
      <c r="I20" s="6">
        <v>20</v>
      </c>
      <c r="J20" s="6">
        <v>25</v>
      </c>
      <c r="K20" s="6">
        <v>20</v>
      </c>
      <c r="L20" s="6">
        <v>18</v>
      </c>
      <c r="M20" s="6">
        <v>30</v>
      </c>
      <c r="N20" s="6">
        <v>29</v>
      </c>
      <c r="O20" s="6">
        <v>30</v>
      </c>
      <c r="P20" s="6">
        <f>SUM(C20:O20)/COUNTIF(C20:O20, "&gt; 0")</f>
        <v>23.153846153846153</v>
      </c>
    </row>
    <row r="22" spans="1:16" x14ac:dyDescent="0.3">
      <c r="A22" s="26"/>
      <c r="B22" s="26" t="s">
        <v>6</v>
      </c>
      <c r="C22" s="30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3">
      <c r="A23" s="26"/>
      <c r="B23" s="26" t="s">
        <v>0</v>
      </c>
      <c r="C23" s="25">
        <v>1</v>
      </c>
      <c r="D23" s="25">
        <v>2</v>
      </c>
      <c r="E23" s="25">
        <v>3</v>
      </c>
      <c r="F23" s="25">
        <v>4</v>
      </c>
      <c r="G23" s="25">
        <v>5</v>
      </c>
      <c r="H23" s="25">
        <v>6</v>
      </c>
      <c r="I23" s="25">
        <v>7</v>
      </c>
      <c r="J23" s="25">
        <v>8</v>
      </c>
      <c r="K23" s="25">
        <v>9</v>
      </c>
      <c r="L23" s="25">
        <v>10</v>
      </c>
      <c r="M23" s="25">
        <v>11</v>
      </c>
      <c r="N23" s="25">
        <v>12</v>
      </c>
      <c r="O23" s="25">
        <v>13</v>
      </c>
      <c r="P23" s="25" t="s">
        <v>5</v>
      </c>
    </row>
    <row r="24" spans="1:16" x14ac:dyDescent="0.3">
      <c r="A24" s="26"/>
      <c r="B24" s="26"/>
      <c r="C24" s="25"/>
      <c r="D24" s="29"/>
      <c r="E24" s="25"/>
      <c r="F24" s="25"/>
      <c r="G24" s="25"/>
      <c r="H24" s="29"/>
      <c r="I24" s="25"/>
      <c r="J24" s="25"/>
      <c r="K24" s="25"/>
      <c r="L24" s="25"/>
      <c r="M24" s="25"/>
      <c r="N24" s="29"/>
      <c r="O24" s="25"/>
      <c r="P24" s="29"/>
    </row>
    <row r="25" spans="1:16" x14ac:dyDescent="0.3">
      <c r="A25" s="4" t="s">
        <v>8</v>
      </c>
      <c r="B25" s="5">
        <v>10</v>
      </c>
      <c r="C25" s="6">
        <v>8</v>
      </c>
      <c r="D25" s="6">
        <v>5</v>
      </c>
      <c r="E25" s="6">
        <v>8</v>
      </c>
      <c r="F25" s="6">
        <v>5</v>
      </c>
      <c r="G25" s="6">
        <v>8</v>
      </c>
      <c r="H25" s="6">
        <v>7</v>
      </c>
      <c r="I25" s="6">
        <v>7</v>
      </c>
      <c r="J25" s="6">
        <v>7</v>
      </c>
      <c r="K25" s="6">
        <v>5</v>
      </c>
      <c r="L25" s="6">
        <v>8</v>
      </c>
      <c r="M25" s="6">
        <v>8</v>
      </c>
      <c r="N25" s="6">
        <v>5</v>
      </c>
      <c r="O25" s="6">
        <v>5</v>
      </c>
      <c r="P25" s="6">
        <f>SUM(C25:O25)/COUNTIF(C25:O25, "&gt; 0")</f>
        <v>6.615384615384615</v>
      </c>
    </row>
    <row r="26" spans="1:16" x14ac:dyDescent="0.3">
      <c r="A26" s="4" t="s">
        <v>9</v>
      </c>
      <c r="B26" s="5">
        <v>20</v>
      </c>
      <c r="C26" s="6">
        <v>10</v>
      </c>
      <c r="D26" s="6">
        <v>13</v>
      </c>
      <c r="E26" s="6">
        <v>12</v>
      </c>
      <c r="F26" s="6">
        <v>2</v>
      </c>
      <c r="G26" s="6">
        <v>12</v>
      </c>
      <c r="H26" s="6">
        <v>14</v>
      </c>
      <c r="I26" s="6">
        <v>10</v>
      </c>
      <c r="J26" s="6">
        <v>5</v>
      </c>
      <c r="K26" s="6">
        <v>10</v>
      </c>
      <c r="L26" s="6">
        <v>9</v>
      </c>
      <c r="M26" s="6">
        <v>13</v>
      </c>
      <c r="N26" s="6">
        <v>10</v>
      </c>
      <c r="O26" s="6">
        <v>5</v>
      </c>
      <c r="P26" s="6">
        <f>SUM(C26:O26)/COUNTIF(C26:O26, "&gt; 0")</f>
        <v>9.615384615384615</v>
      </c>
    </row>
    <row r="27" spans="1:16" x14ac:dyDescent="0.3">
      <c r="A27" s="4" t="s">
        <v>10</v>
      </c>
      <c r="B27" s="5">
        <v>40</v>
      </c>
      <c r="C27" s="6">
        <v>20</v>
      </c>
      <c r="D27" s="6">
        <v>20</v>
      </c>
      <c r="E27" s="6">
        <v>25</v>
      </c>
      <c r="F27" s="6">
        <v>12</v>
      </c>
      <c r="G27" s="6">
        <v>24</v>
      </c>
      <c r="H27" s="6">
        <v>29</v>
      </c>
      <c r="I27" s="6">
        <v>20</v>
      </c>
      <c r="J27" s="6">
        <v>25</v>
      </c>
      <c r="K27" s="6">
        <v>20</v>
      </c>
      <c r="L27" s="6">
        <v>18</v>
      </c>
      <c r="M27" s="6">
        <v>30</v>
      </c>
      <c r="N27" s="6">
        <v>25</v>
      </c>
      <c r="O27" s="6">
        <v>30</v>
      </c>
      <c r="P27" s="6">
        <f>SUM(C27:O27)/COUNTIF(C27:O27, "&gt; 0")</f>
        <v>22.923076923076923</v>
      </c>
    </row>
    <row r="29" spans="1:16" x14ac:dyDescent="0.3">
      <c r="A29" s="26"/>
      <c r="B29" s="26" t="s">
        <v>6</v>
      </c>
      <c r="C29" s="30" t="s">
        <v>19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3">
      <c r="A30" s="26"/>
      <c r="B30" s="26" t="s">
        <v>0</v>
      </c>
      <c r="C30" s="25">
        <v>1</v>
      </c>
      <c r="D30" s="25">
        <v>2</v>
      </c>
      <c r="E30" s="25">
        <v>3</v>
      </c>
      <c r="F30" s="25">
        <v>4</v>
      </c>
      <c r="G30" s="25">
        <v>5</v>
      </c>
      <c r="H30" s="25">
        <v>6</v>
      </c>
      <c r="I30" s="25">
        <v>7</v>
      </c>
      <c r="J30" s="25">
        <v>8</v>
      </c>
      <c r="K30" s="25">
        <v>9</v>
      </c>
      <c r="L30" s="25">
        <v>10</v>
      </c>
      <c r="M30" s="25">
        <v>11</v>
      </c>
      <c r="N30" s="25">
        <v>12</v>
      </c>
      <c r="O30" s="25">
        <v>13</v>
      </c>
      <c r="P30" s="25" t="s">
        <v>5</v>
      </c>
    </row>
    <row r="31" spans="1:16" x14ac:dyDescent="0.3">
      <c r="A31" s="26"/>
      <c r="B31" s="26"/>
      <c r="C31" s="25"/>
      <c r="D31" s="29"/>
      <c r="E31" s="25"/>
      <c r="F31" s="25"/>
      <c r="G31" s="25"/>
      <c r="H31" s="29"/>
      <c r="I31" s="25"/>
      <c r="J31" s="25"/>
      <c r="K31" s="25"/>
      <c r="L31" s="25"/>
      <c r="M31" s="25"/>
      <c r="N31" s="29"/>
      <c r="O31" s="25"/>
      <c r="P31" s="29"/>
    </row>
    <row r="32" spans="1:16" x14ac:dyDescent="0.3">
      <c r="A32" s="4" t="s">
        <v>8</v>
      </c>
      <c r="B32" s="5">
        <v>10</v>
      </c>
      <c r="C32" s="6">
        <v>7</v>
      </c>
      <c r="D32" s="6">
        <v>8</v>
      </c>
      <c r="E32" s="6">
        <v>8</v>
      </c>
      <c r="F32" s="6">
        <v>5</v>
      </c>
      <c r="G32" s="6">
        <v>8</v>
      </c>
      <c r="H32" s="6">
        <v>7</v>
      </c>
      <c r="I32" s="6">
        <v>9</v>
      </c>
      <c r="J32" s="6">
        <v>9</v>
      </c>
      <c r="K32" s="6">
        <v>10</v>
      </c>
      <c r="L32" s="6">
        <v>8</v>
      </c>
      <c r="M32" s="6">
        <v>8</v>
      </c>
      <c r="N32" s="6">
        <v>7</v>
      </c>
      <c r="O32" s="6">
        <v>3</v>
      </c>
      <c r="P32" s="6">
        <f>SUM(C32:O32)/COUNTIF(C32:O32, "&gt; 0")</f>
        <v>7.4615384615384617</v>
      </c>
    </row>
    <row r="33" spans="1:16" x14ac:dyDescent="0.3">
      <c r="A33" s="4" t="s">
        <v>9</v>
      </c>
      <c r="B33" s="5">
        <v>20</v>
      </c>
      <c r="C33" s="6">
        <v>15</v>
      </c>
      <c r="D33" s="6">
        <v>17</v>
      </c>
      <c r="E33" s="6">
        <v>15</v>
      </c>
      <c r="F33" s="6">
        <v>16</v>
      </c>
      <c r="G33" s="6">
        <v>18</v>
      </c>
      <c r="H33" s="6">
        <v>18</v>
      </c>
      <c r="I33" s="6">
        <v>15</v>
      </c>
      <c r="J33" s="6">
        <v>19</v>
      </c>
      <c r="K33" s="6">
        <v>20</v>
      </c>
      <c r="L33" s="6">
        <v>16</v>
      </c>
      <c r="M33" s="6">
        <v>18</v>
      </c>
      <c r="N33" s="6">
        <v>15</v>
      </c>
      <c r="O33" s="6">
        <v>10</v>
      </c>
      <c r="P33" s="6">
        <f>SUM(C33:O33)/COUNTIF(C33:O33, "&gt; 0")</f>
        <v>16.307692307692307</v>
      </c>
    </row>
    <row r="34" spans="1:16" x14ac:dyDescent="0.3">
      <c r="A34" s="4" t="s">
        <v>10</v>
      </c>
      <c r="B34" s="5">
        <v>40</v>
      </c>
      <c r="C34" s="6">
        <v>30</v>
      </c>
      <c r="D34" s="6">
        <v>20</v>
      </c>
      <c r="E34" s="6">
        <v>25</v>
      </c>
      <c r="F34" s="6">
        <v>35</v>
      </c>
      <c r="G34" s="6">
        <v>35</v>
      </c>
      <c r="H34" s="6">
        <v>36</v>
      </c>
      <c r="I34" s="6">
        <v>30</v>
      </c>
      <c r="J34" s="6">
        <v>38</v>
      </c>
      <c r="K34" s="6">
        <v>30</v>
      </c>
      <c r="L34" s="6">
        <v>30</v>
      </c>
      <c r="M34" s="6">
        <v>36</v>
      </c>
      <c r="N34" s="6">
        <v>35</v>
      </c>
      <c r="O34" s="6">
        <v>30</v>
      </c>
      <c r="P34" s="6">
        <f>SUM(C34:O34)/COUNTIF(C34:O34, "&gt; 0")</f>
        <v>31.53846153846154</v>
      </c>
    </row>
  </sheetData>
  <mergeCells count="85">
    <mergeCell ref="P30:P31"/>
    <mergeCell ref="M23:M24"/>
    <mergeCell ref="N23:N24"/>
    <mergeCell ref="O23:O24"/>
    <mergeCell ref="P23:P24"/>
    <mergeCell ref="O30:O31"/>
    <mergeCell ref="L23:L24"/>
    <mergeCell ref="A29:A31"/>
    <mergeCell ref="B29:B31"/>
    <mergeCell ref="C29:P29"/>
    <mergeCell ref="C30:C31"/>
    <mergeCell ref="D30:D31"/>
    <mergeCell ref="E30:E31"/>
    <mergeCell ref="K30:K31"/>
    <mergeCell ref="F30:F31"/>
    <mergeCell ref="G30:G31"/>
    <mergeCell ref="H30:H31"/>
    <mergeCell ref="I30:I31"/>
    <mergeCell ref="J30:J31"/>
    <mergeCell ref="L30:L31"/>
    <mergeCell ref="M30:M31"/>
    <mergeCell ref="N30:N31"/>
    <mergeCell ref="G23:G24"/>
    <mergeCell ref="H23:H24"/>
    <mergeCell ref="I23:I24"/>
    <mergeCell ref="J23:J24"/>
    <mergeCell ref="K23:K24"/>
    <mergeCell ref="N16:N17"/>
    <mergeCell ref="O16:O17"/>
    <mergeCell ref="P16:P17"/>
    <mergeCell ref="A22:A24"/>
    <mergeCell ref="B22:B24"/>
    <mergeCell ref="C22:P22"/>
    <mergeCell ref="C23:C24"/>
    <mergeCell ref="D23:D24"/>
    <mergeCell ref="E23:E24"/>
    <mergeCell ref="F23:F24"/>
    <mergeCell ref="H16:H17"/>
    <mergeCell ref="I16:I17"/>
    <mergeCell ref="J16:J17"/>
    <mergeCell ref="K16:K17"/>
    <mergeCell ref="L16:L17"/>
    <mergeCell ref="M16:M17"/>
    <mergeCell ref="O2:O3"/>
    <mergeCell ref="O9:O10"/>
    <mergeCell ref="P9:P10"/>
    <mergeCell ref="A15:A17"/>
    <mergeCell ref="B15:B17"/>
    <mergeCell ref="C15:P15"/>
    <mergeCell ref="C16:C17"/>
    <mergeCell ref="D16:D17"/>
    <mergeCell ref="E16:E17"/>
    <mergeCell ref="F16:F17"/>
    <mergeCell ref="G16:G17"/>
    <mergeCell ref="I9:I10"/>
    <mergeCell ref="J9:J10"/>
    <mergeCell ref="K9:K10"/>
    <mergeCell ref="L9:L10"/>
    <mergeCell ref="M9:M10"/>
    <mergeCell ref="A8:A10"/>
    <mergeCell ref="B8:B10"/>
    <mergeCell ref="C8:P8"/>
    <mergeCell ref="C9:C10"/>
    <mergeCell ref="D9:D10"/>
    <mergeCell ref="E9:E10"/>
    <mergeCell ref="F9:F10"/>
    <mergeCell ref="G9:G10"/>
    <mergeCell ref="H9:H10"/>
    <mergeCell ref="N9:N10"/>
    <mergeCell ref="A1:A3"/>
    <mergeCell ref="B1:B3"/>
    <mergeCell ref="C1:P1"/>
    <mergeCell ref="C2:C3"/>
    <mergeCell ref="D2:D3"/>
    <mergeCell ref="E2:E3"/>
    <mergeCell ref="F2:F3"/>
    <mergeCell ref="G2:G3"/>
    <mergeCell ref="H2:H3"/>
    <mergeCell ref="I2:I3"/>
    <mergeCell ref="P2:P3"/>
    <mergeCell ref="J2:J3"/>
    <mergeCell ref="K2:K3"/>
    <mergeCell ref="L2:L3"/>
    <mergeCell ref="M2:M3"/>
    <mergeCell ref="N2:N3"/>
  </mergeCells>
  <pageMargins left="0.7" right="0.7" top="0.75" bottom="0.75" header="0.3" footer="0.3"/>
  <pageSetup scale="91" fitToHeight="0" orientation="landscape" horizontalDpi="1200" verticalDpi="1200" r:id="rId1"/>
  <headerFooter>
    <oddHeader>&amp;LUniversity of Arkansas System&amp;C&amp;"-,Bold"&amp;14SCORING SUMMARY - ROUND 1B&amp;RRFP 615190 - ERP Solution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8"/>
  <sheetViews>
    <sheetView workbookViewId="0"/>
  </sheetViews>
  <sheetFormatPr defaultRowHeight="14.4" x14ac:dyDescent="0.3"/>
  <cols>
    <col min="1" max="1" width="32.77734375" customWidth="1"/>
    <col min="2" max="2" width="6.88671875" customWidth="1"/>
    <col min="3" max="15" width="6.6640625" customWidth="1"/>
    <col min="17" max="17" width="7.6640625" customWidth="1"/>
    <col min="19" max="19" width="8.88671875" style="11"/>
  </cols>
  <sheetData>
    <row r="1" spans="1:19" x14ac:dyDescent="0.3">
      <c r="S1"/>
    </row>
    <row r="2" spans="1:19" x14ac:dyDescent="0.3">
      <c r="A2" s="26"/>
      <c r="B2" s="26" t="s">
        <v>6</v>
      </c>
      <c r="C2" s="30" t="s">
        <v>16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S2"/>
    </row>
    <row r="3" spans="1:19" x14ac:dyDescent="0.3">
      <c r="A3" s="26"/>
      <c r="B3" s="26" t="s">
        <v>0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 t="s">
        <v>5</v>
      </c>
    </row>
    <row r="4" spans="1:19" x14ac:dyDescent="0.3">
      <c r="A4" s="26"/>
      <c r="B4" s="26"/>
      <c r="C4" s="25"/>
      <c r="D4" s="29"/>
      <c r="E4" s="25"/>
      <c r="F4" s="25"/>
      <c r="G4" s="25"/>
      <c r="H4" s="29"/>
      <c r="I4" s="25"/>
      <c r="J4" s="25"/>
      <c r="K4" s="25"/>
      <c r="L4" s="25"/>
      <c r="M4" s="25"/>
      <c r="N4" s="29"/>
      <c r="O4" s="25"/>
      <c r="P4" s="29"/>
    </row>
    <row r="5" spans="1:19" x14ac:dyDescent="0.3">
      <c r="A5" s="4" t="s">
        <v>8</v>
      </c>
      <c r="B5" s="5">
        <v>10</v>
      </c>
      <c r="C5" s="6">
        <v>8</v>
      </c>
      <c r="D5" s="21">
        <v>8</v>
      </c>
      <c r="E5" s="6">
        <v>10</v>
      </c>
      <c r="F5" s="21">
        <v>6</v>
      </c>
      <c r="G5" s="21">
        <v>8</v>
      </c>
      <c r="H5" s="21">
        <v>8</v>
      </c>
      <c r="I5" s="6">
        <v>5</v>
      </c>
      <c r="J5" s="6">
        <v>10</v>
      </c>
      <c r="K5" s="6">
        <v>10</v>
      </c>
      <c r="L5" s="21">
        <v>8</v>
      </c>
      <c r="M5" s="21">
        <v>8</v>
      </c>
      <c r="N5" s="6">
        <v>10</v>
      </c>
      <c r="O5" s="6">
        <v>5</v>
      </c>
      <c r="P5" s="6">
        <f>SUM(C5:O5)/COUNTIF(C5:O5, "&gt; 0")</f>
        <v>8</v>
      </c>
    </row>
    <row r="6" spans="1:19" x14ac:dyDescent="0.3">
      <c r="A6" s="4" t="s">
        <v>9</v>
      </c>
      <c r="B6" s="5">
        <v>20</v>
      </c>
      <c r="C6" s="6">
        <v>16</v>
      </c>
      <c r="D6" s="22">
        <v>16</v>
      </c>
      <c r="E6" s="6">
        <v>18</v>
      </c>
      <c r="F6" s="22">
        <v>15</v>
      </c>
      <c r="G6" s="22">
        <v>20</v>
      </c>
      <c r="H6" s="22">
        <v>16</v>
      </c>
      <c r="I6" s="6">
        <v>15</v>
      </c>
      <c r="J6" s="6">
        <v>20</v>
      </c>
      <c r="K6" s="6">
        <v>20</v>
      </c>
      <c r="L6" s="22">
        <v>17</v>
      </c>
      <c r="M6" s="22">
        <v>15</v>
      </c>
      <c r="N6" s="6">
        <v>16</v>
      </c>
      <c r="O6" s="6">
        <v>15</v>
      </c>
      <c r="P6" s="6">
        <f>SUM(C6:O6)/COUNTIF(C6:O6, "&gt; 0")</f>
        <v>16.846153846153847</v>
      </c>
    </row>
    <row r="7" spans="1:19" x14ac:dyDescent="0.3">
      <c r="A7" s="4" t="s">
        <v>10</v>
      </c>
      <c r="B7" s="5">
        <v>40</v>
      </c>
      <c r="C7" s="6">
        <v>28</v>
      </c>
      <c r="D7" s="22">
        <v>30</v>
      </c>
      <c r="E7" s="6">
        <v>35</v>
      </c>
      <c r="F7" s="22">
        <v>20</v>
      </c>
      <c r="G7" s="22">
        <v>38</v>
      </c>
      <c r="H7" s="22">
        <v>36</v>
      </c>
      <c r="I7" s="6">
        <v>30</v>
      </c>
      <c r="J7" s="6">
        <v>29</v>
      </c>
      <c r="K7" s="6">
        <v>25</v>
      </c>
      <c r="L7" s="22">
        <v>32</v>
      </c>
      <c r="M7" s="22">
        <v>25</v>
      </c>
      <c r="N7" s="6">
        <v>38</v>
      </c>
      <c r="O7" s="6">
        <v>35</v>
      </c>
      <c r="P7" s="6">
        <f>SUM(C7:O7)/COUNTIF(C7:O7, "&gt; 0")</f>
        <v>30.846153846153847</v>
      </c>
    </row>
    <row r="9" spans="1:19" x14ac:dyDescent="0.3">
      <c r="A9" s="26"/>
      <c r="B9" s="26" t="s">
        <v>6</v>
      </c>
      <c r="C9" s="30" t="s">
        <v>21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9" x14ac:dyDescent="0.3">
      <c r="A10" s="26"/>
      <c r="B10" s="26" t="s">
        <v>0</v>
      </c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O10" s="25">
        <v>13</v>
      </c>
      <c r="P10" s="25" t="s">
        <v>5</v>
      </c>
    </row>
    <row r="11" spans="1:19" x14ac:dyDescent="0.3">
      <c r="A11" s="26"/>
      <c r="B11" s="26"/>
      <c r="C11" s="25"/>
      <c r="D11" s="29"/>
      <c r="E11" s="25"/>
      <c r="F11" s="25"/>
      <c r="G11" s="25"/>
      <c r="H11" s="29"/>
      <c r="I11" s="25"/>
      <c r="J11" s="25"/>
      <c r="K11" s="25"/>
      <c r="L11" s="25"/>
      <c r="M11" s="25"/>
      <c r="N11" s="29"/>
      <c r="O11" s="25"/>
      <c r="P11" s="29"/>
    </row>
    <row r="12" spans="1:19" x14ac:dyDescent="0.3">
      <c r="A12" s="4" t="s">
        <v>8</v>
      </c>
      <c r="B12" s="5">
        <v>10</v>
      </c>
      <c r="C12" s="6">
        <v>8</v>
      </c>
      <c r="D12" s="21">
        <v>5</v>
      </c>
      <c r="E12" s="6">
        <v>8</v>
      </c>
      <c r="F12" s="21">
        <v>1</v>
      </c>
      <c r="G12" s="21">
        <v>6</v>
      </c>
      <c r="H12" s="21">
        <v>7</v>
      </c>
      <c r="I12" s="6">
        <v>2</v>
      </c>
      <c r="J12" s="6">
        <v>6</v>
      </c>
      <c r="K12" s="6">
        <v>10</v>
      </c>
      <c r="L12" s="21">
        <v>8</v>
      </c>
      <c r="M12" s="21">
        <v>5</v>
      </c>
      <c r="N12" s="6">
        <v>10</v>
      </c>
      <c r="O12" s="6">
        <v>5</v>
      </c>
      <c r="P12" s="6">
        <f>SUM(C12:O12)/COUNTIF(C12:O12, "&gt; 0")</f>
        <v>6.2307692307692308</v>
      </c>
    </row>
    <row r="13" spans="1:19" x14ac:dyDescent="0.3">
      <c r="A13" s="4" t="s">
        <v>9</v>
      </c>
      <c r="B13" s="5">
        <v>20</v>
      </c>
      <c r="C13" s="6">
        <v>7</v>
      </c>
      <c r="D13" s="22">
        <v>5</v>
      </c>
      <c r="E13" s="6">
        <v>14</v>
      </c>
      <c r="F13" s="22">
        <v>1</v>
      </c>
      <c r="G13" s="22">
        <v>12</v>
      </c>
      <c r="H13" s="22">
        <v>1</v>
      </c>
      <c r="I13" s="6">
        <v>1</v>
      </c>
      <c r="J13" s="6">
        <v>5</v>
      </c>
      <c r="K13" s="6">
        <v>10</v>
      </c>
      <c r="L13" s="22">
        <v>5</v>
      </c>
      <c r="M13" s="22">
        <v>5</v>
      </c>
      <c r="N13" s="6">
        <v>5</v>
      </c>
      <c r="O13" s="6">
        <v>15</v>
      </c>
      <c r="P13" s="6">
        <f>SUM(C13:O13)/COUNTIF(C13:O13, "&gt; 0")</f>
        <v>6.615384615384615</v>
      </c>
    </row>
    <row r="14" spans="1:19" x14ac:dyDescent="0.3">
      <c r="A14" s="4" t="s">
        <v>10</v>
      </c>
      <c r="B14" s="5">
        <v>40</v>
      </c>
      <c r="C14" s="6">
        <v>15</v>
      </c>
      <c r="D14" s="22">
        <v>10</v>
      </c>
      <c r="E14" s="6">
        <v>25</v>
      </c>
      <c r="F14" s="22">
        <v>1</v>
      </c>
      <c r="G14" s="22">
        <v>20</v>
      </c>
      <c r="H14" s="22">
        <v>1</v>
      </c>
      <c r="I14" s="6">
        <v>10</v>
      </c>
      <c r="J14" s="6">
        <v>5</v>
      </c>
      <c r="K14" s="6">
        <v>15</v>
      </c>
      <c r="L14" s="22">
        <v>10</v>
      </c>
      <c r="M14" s="22">
        <v>10</v>
      </c>
      <c r="N14" s="6">
        <v>30</v>
      </c>
      <c r="O14" s="6">
        <v>25</v>
      </c>
      <c r="P14" s="6">
        <f>SUM(C14:O14)/COUNTIF(C14:O14, "&gt; 0")</f>
        <v>13.615384615384615</v>
      </c>
    </row>
    <row r="16" spans="1:19" x14ac:dyDescent="0.3">
      <c r="A16" s="26"/>
      <c r="B16" s="26" t="s">
        <v>6</v>
      </c>
      <c r="C16" s="30" t="s">
        <v>22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x14ac:dyDescent="0.3">
      <c r="A17" s="26"/>
      <c r="B17" s="26" t="s">
        <v>0</v>
      </c>
      <c r="C17" s="25">
        <v>1</v>
      </c>
      <c r="D17" s="25">
        <v>2</v>
      </c>
      <c r="E17" s="25">
        <v>3</v>
      </c>
      <c r="F17" s="25">
        <v>4</v>
      </c>
      <c r="G17" s="25">
        <v>5</v>
      </c>
      <c r="H17" s="25">
        <v>6</v>
      </c>
      <c r="I17" s="25">
        <v>7</v>
      </c>
      <c r="J17" s="25">
        <v>8</v>
      </c>
      <c r="K17" s="25">
        <v>9</v>
      </c>
      <c r="L17" s="25">
        <v>10</v>
      </c>
      <c r="M17" s="25">
        <v>11</v>
      </c>
      <c r="N17" s="25">
        <v>12</v>
      </c>
      <c r="O17" s="25">
        <v>13</v>
      </c>
      <c r="P17" s="25" t="s">
        <v>5</v>
      </c>
    </row>
    <row r="18" spans="1:16" x14ac:dyDescent="0.3">
      <c r="A18" s="26"/>
      <c r="B18" s="26"/>
      <c r="C18" s="25"/>
      <c r="D18" s="29"/>
      <c r="E18" s="25"/>
      <c r="F18" s="25"/>
      <c r="G18" s="25"/>
      <c r="H18" s="29"/>
      <c r="I18" s="25"/>
      <c r="J18" s="25"/>
      <c r="K18" s="25"/>
      <c r="L18" s="25"/>
      <c r="M18" s="25"/>
      <c r="N18" s="29"/>
      <c r="O18" s="25"/>
      <c r="P18" s="29"/>
    </row>
    <row r="19" spans="1:16" x14ac:dyDescent="0.3">
      <c r="A19" s="4" t="s">
        <v>8</v>
      </c>
      <c r="B19" s="5">
        <v>10</v>
      </c>
      <c r="C19" s="6">
        <v>8</v>
      </c>
      <c r="D19" s="21">
        <v>5</v>
      </c>
      <c r="E19" s="6">
        <v>8</v>
      </c>
      <c r="F19" s="21">
        <v>1</v>
      </c>
      <c r="G19" s="21">
        <v>6</v>
      </c>
      <c r="H19" s="21">
        <v>7</v>
      </c>
      <c r="I19" s="6">
        <v>1</v>
      </c>
      <c r="J19" s="6">
        <v>6</v>
      </c>
      <c r="K19" s="6">
        <v>10</v>
      </c>
      <c r="L19" s="21">
        <v>8</v>
      </c>
      <c r="M19" s="21">
        <v>5</v>
      </c>
      <c r="N19" s="6">
        <v>10</v>
      </c>
      <c r="O19" s="6">
        <v>5</v>
      </c>
      <c r="P19" s="6">
        <f>SUM(C19:O19)/COUNTIF(C19:O19, "&gt; 0")</f>
        <v>6.1538461538461542</v>
      </c>
    </row>
    <row r="20" spans="1:16" x14ac:dyDescent="0.3">
      <c r="A20" s="4" t="s">
        <v>9</v>
      </c>
      <c r="B20" s="5">
        <v>20</v>
      </c>
      <c r="C20" s="6">
        <v>7</v>
      </c>
      <c r="D20" s="22">
        <v>5</v>
      </c>
      <c r="E20" s="6">
        <v>15</v>
      </c>
      <c r="F20" s="22">
        <v>1</v>
      </c>
      <c r="G20" s="22">
        <v>12</v>
      </c>
      <c r="H20" s="22">
        <v>1</v>
      </c>
      <c r="I20" s="6">
        <v>1</v>
      </c>
      <c r="J20" s="6">
        <v>5</v>
      </c>
      <c r="K20" s="6">
        <v>10</v>
      </c>
      <c r="L20" s="22">
        <v>5</v>
      </c>
      <c r="M20" s="22">
        <v>1</v>
      </c>
      <c r="N20" s="6">
        <v>5</v>
      </c>
      <c r="O20" s="6">
        <v>15</v>
      </c>
      <c r="P20" s="6">
        <f>SUM(C20:O20)/COUNTIF(C20:O20, "&gt; 0")</f>
        <v>6.384615384615385</v>
      </c>
    </row>
    <row r="21" spans="1:16" x14ac:dyDescent="0.3">
      <c r="A21" s="4" t="s">
        <v>10</v>
      </c>
      <c r="B21" s="5">
        <v>40</v>
      </c>
      <c r="C21" s="6">
        <v>15</v>
      </c>
      <c r="D21" s="22">
        <v>10</v>
      </c>
      <c r="E21" s="6">
        <v>25</v>
      </c>
      <c r="F21" s="22">
        <v>1</v>
      </c>
      <c r="G21" s="22">
        <v>20</v>
      </c>
      <c r="H21" s="22">
        <v>1</v>
      </c>
      <c r="I21" s="6">
        <v>7</v>
      </c>
      <c r="J21" s="6">
        <v>5</v>
      </c>
      <c r="K21" s="6">
        <v>15</v>
      </c>
      <c r="L21" s="22">
        <v>10</v>
      </c>
      <c r="M21" s="22">
        <v>10</v>
      </c>
      <c r="N21" s="6">
        <v>30</v>
      </c>
      <c r="O21" s="6">
        <v>25</v>
      </c>
      <c r="P21" s="6">
        <f>SUM(C21:O21)/COUNTIF(C21:O21, "&gt; 0")</f>
        <v>13.384615384615385</v>
      </c>
    </row>
    <row r="22" spans="1:16" x14ac:dyDescent="0.3">
      <c r="J22" s="20"/>
    </row>
    <row r="23" spans="1:16" x14ac:dyDescent="0.3">
      <c r="A23" s="26"/>
      <c r="B23" s="26" t="s">
        <v>6</v>
      </c>
      <c r="C23" s="30" t="s">
        <v>19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x14ac:dyDescent="0.3">
      <c r="A24" s="26"/>
      <c r="B24" s="26" t="s">
        <v>0</v>
      </c>
      <c r="C24" s="25">
        <v>1</v>
      </c>
      <c r="D24" s="25">
        <v>2</v>
      </c>
      <c r="E24" s="25">
        <v>3</v>
      </c>
      <c r="F24" s="25">
        <v>4</v>
      </c>
      <c r="G24" s="25">
        <v>5</v>
      </c>
      <c r="H24" s="25">
        <v>6</v>
      </c>
      <c r="I24" s="25">
        <v>7</v>
      </c>
      <c r="J24" s="25">
        <v>8</v>
      </c>
      <c r="K24" s="25">
        <v>9</v>
      </c>
      <c r="L24" s="25">
        <v>10</v>
      </c>
      <c r="M24" s="25">
        <v>11</v>
      </c>
      <c r="N24" s="25">
        <v>12</v>
      </c>
      <c r="O24" s="25">
        <v>13</v>
      </c>
      <c r="P24" s="25" t="s">
        <v>5</v>
      </c>
    </row>
    <row r="25" spans="1:16" x14ac:dyDescent="0.3">
      <c r="A25" s="26"/>
      <c r="B25" s="26"/>
      <c r="C25" s="25"/>
      <c r="D25" s="29"/>
      <c r="E25" s="25"/>
      <c r="F25" s="25"/>
      <c r="G25" s="25"/>
      <c r="H25" s="29"/>
      <c r="I25" s="25"/>
      <c r="J25" s="25"/>
      <c r="K25" s="25"/>
      <c r="L25" s="25"/>
      <c r="M25" s="25"/>
      <c r="N25" s="29"/>
      <c r="O25" s="25"/>
      <c r="P25" s="29"/>
    </row>
    <row r="26" spans="1:16" x14ac:dyDescent="0.3">
      <c r="A26" s="4" t="s">
        <v>8</v>
      </c>
      <c r="B26" s="5">
        <v>10</v>
      </c>
      <c r="C26" s="6">
        <v>8</v>
      </c>
      <c r="D26" s="21">
        <v>8</v>
      </c>
      <c r="E26" s="6">
        <v>10</v>
      </c>
      <c r="F26" s="21">
        <v>10</v>
      </c>
      <c r="G26" s="21">
        <v>10</v>
      </c>
      <c r="H26" s="21">
        <v>7</v>
      </c>
      <c r="I26" s="6">
        <v>8</v>
      </c>
      <c r="J26" s="6">
        <v>10</v>
      </c>
      <c r="K26" s="6">
        <v>10</v>
      </c>
      <c r="L26" s="21">
        <v>8</v>
      </c>
      <c r="M26" s="21">
        <v>8</v>
      </c>
      <c r="N26" s="6">
        <v>10</v>
      </c>
      <c r="O26" s="6">
        <v>5</v>
      </c>
      <c r="P26" s="6">
        <f>SUM(C26:O26)/COUNTIF(C26:O26, "&gt; 0")</f>
        <v>8.615384615384615</v>
      </c>
    </row>
    <row r="27" spans="1:16" x14ac:dyDescent="0.3">
      <c r="A27" s="4" t="s">
        <v>9</v>
      </c>
      <c r="B27" s="5">
        <v>20</v>
      </c>
      <c r="C27" s="6">
        <v>17</v>
      </c>
      <c r="D27" s="22">
        <v>18</v>
      </c>
      <c r="E27" s="6">
        <v>19</v>
      </c>
      <c r="F27" s="22">
        <v>20</v>
      </c>
      <c r="G27" s="22">
        <v>20</v>
      </c>
      <c r="H27" s="22">
        <v>19</v>
      </c>
      <c r="I27" s="6">
        <v>17</v>
      </c>
      <c r="J27" s="6">
        <v>19</v>
      </c>
      <c r="K27" s="6">
        <v>20</v>
      </c>
      <c r="L27" s="22">
        <v>17</v>
      </c>
      <c r="M27" s="22">
        <v>17</v>
      </c>
      <c r="N27" s="6">
        <v>18</v>
      </c>
      <c r="O27" s="6">
        <v>20</v>
      </c>
      <c r="P27" s="6">
        <f>SUM(C27:O27)/COUNTIF(C27:O27, "&gt; 0")</f>
        <v>18.53846153846154</v>
      </c>
    </row>
    <row r="28" spans="1:16" x14ac:dyDescent="0.3">
      <c r="A28" s="4" t="s">
        <v>10</v>
      </c>
      <c r="B28" s="5">
        <v>40</v>
      </c>
      <c r="C28" s="6">
        <v>34</v>
      </c>
      <c r="D28" s="22">
        <v>35</v>
      </c>
      <c r="E28" s="6">
        <v>40</v>
      </c>
      <c r="F28" s="22">
        <v>40</v>
      </c>
      <c r="G28" s="22">
        <v>35</v>
      </c>
      <c r="H28" s="22">
        <v>38</v>
      </c>
      <c r="I28" s="6">
        <v>35</v>
      </c>
      <c r="J28" s="6">
        <v>40</v>
      </c>
      <c r="K28" s="6">
        <v>35</v>
      </c>
      <c r="L28" s="22">
        <v>30</v>
      </c>
      <c r="M28" s="22">
        <v>37</v>
      </c>
      <c r="N28" s="6">
        <v>38</v>
      </c>
      <c r="O28" s="6">
        <v>25</v>
      </c>
      <c r="P28" s="6">
        <f>SUM(C28:O28)/COUNTIF(C28:O28, "&gt; 0")</f>
        <v>35.53846153846154</v>
      </c>
    </row>
  </sheetData>
  <mergeCells count="68">
    <mergeCell ref="P24:P25"/>
    <mergeCell ref="M17:M18"/>
    <mergeCell ref="N17:N18"/>
    <mergeCell ref="O17:O18"/>
    <mergeCell ref="P17:P18"/>
    <mergeCell ref="O24:O25"/>
    <mergeCell ref="L17:L18"/>
    <mergeCell ref="A23:A25"/>
    <mergeCell ref="B23:B25"/>
    <mergeCell ref="C23:P23"/>
    <mergeCell ref="C24:C25"/>
    <mergeCell ref="D24:D25"/>
    <mergeCell ref="E24:E25"/>
    <mergeCell ref="K24:K25"/>
    <mergeCell ref="F24:F25"/>
    <mergeCell ref="G24:G25"/>
    <mergeCell ref="H24:H25"/>
    <mergeCell ref="I24:I25"/>
    <mergeCell ref="J24:J25"/>
    <mergeCell ref="L24:L25"/>
    <mergeCell ref="M24:M25"/>
    <mergeCell ref="N24:N25"/>
    <mergeCell ref="G17:G18"/>
    <mergeCell ref="H17:H18"/>
    <mergeCell ref="I17:I18"/>
    <mergeCell ref="J17:J18"/>
    <mergeCell ref="K17:K18"/>
    <mergeCell ref="N3:N4"/>
    <mergeCell ref="N10:N11"/>
    <mergeCell ref="O10:O11"/>
    <mergeCell ref="P10:P11"/>
    <mergeCell ref="A16:A18"/>
    <mergeCell ref="B16:B18"/>
    <mergeCell ref="C16:P16"/>
    <mergeCell ref="C17:C18"/>
    <mergeCell ref="D17:D18"/>
    <mergeCell ref="E17:E18"/>
    <mergeCell ref="F17:F18"/>
    <mergeCell ref="H10:H11"/>
    <mergeCell ref="I10:I11"/>
    <mergeCell ref="J10:J11"/>
    <mergeCell ref="K10:K11"/>
    <mergeCell ref="L10:L11"/>
    <mergeCell ref="A9:A11"/>
    <mergeCell ref="B9:B11"/>
    <mergeCell ref="C9:P9"/>
    <mergeCell ref="C10:C11"/>
    <mergeCell ref="D10:D11"/>
    <mergeCell ref="E10:E11"/>
    <mergeCell ref="F10:F11"/>
    <mergeCell ref="G10:G11"/>
    <mergeCell ref="M10:M11"/>
    <mergeCell ref="A2:A4"/>
    <mergeCell ref="B2:B4"/>
    <mergeCell ref="C2:P2"/>
    <mergeCell ref="C3:C4"/>
    <mergeCell ref="D3:D4"/>
    <mergeCell ref="E3:E4"/>
    <mergeCell ref="F3:F4"/>
    <mergeCell ref="G3:G4"/>
    <mergeCell ref="H3:H4"/>
    <mergeCell ref="O3:O4"/>
    <mergeCell ref="P3:P4"/>
    <mergeCell ref="I3:I4"/>
    <mergeCell ref="J3:J4"/>
    <mergeCell ref="K3:K4"/>
    <mergeCell ref="L3:L4"/>
    <mergeCell ref="M3:M4"/>
  </mergeCells>
  <pageMargins left="0.7" right="0.7" top="0.75" bottom="0.75" header="0.3" footer="0.3"/>
  <pageSetup scale="91" fitToHeight="0" orientation="landscape" horizontalDpi="1200" verticalDpi="1200" r:id="rId1"/>
  <headerFooter>
    <oddHeader>&amp;LUniversity of Arkansas System&amp;C&amp;"-,Bold"&amp;14SCORING SUMMARY - ROUND 2&amp;RRFP 615190 - ERP Solution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4"/>
  <sheetViews>
    <sheetView workbookViewId="0"/>
  </sheetViews>
  <sheetFormatPr defaultRowHeight="14.4" x14ac:dyDescent="0.3"/>
  <cols>
    <col min="1" max="1" width="32.77734375" customWidth="1"/>
    <col min="2" max="2" width="6.88671875" customWidth="1"/>
    <col min="3" max="3" width="6.6640625" customWidth="1"/>
    <col min="4" max="4" width="6.5546875" customWidth="1"/>
    <col min="5" max="15" width="6.6640625" customWidth="1"/>
    <col min="16" max="16" width="7.44140625" customWidth="1"/>
    <col min="17" max="17" width="7.6640625" customWidth="1"/>
    <col min="19" max="19" width="8.88671875" style="11"/>
  </cols>
  <sheetData>
    <row r="1" spans="1:19" x14ac:dyDescent="0.3">
      <c r="S1"/>
    </row>
    <row r="2" spans="1:19" x14ac:dyDescent="0.3">
      <c r="A2" s="26" t="s">
        <v>36</v>
      </c>
      <c r="B2" s="26" t="s">
        <v>6</v>
      </c>
      <c r="C2" s="30" t="s">
        <v>16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S2"/>
    </row>
    <row r="3" spans="1:19" x14ac:dyDescent="0.3">
      <c r="A3" s="26"/>
      <c r="B3" s="26" t="s">
        <v>0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 t="s">
        <v>5</v>
      </c>
    </row>
    <row r="4" spans="1:19" ht="27" customHeight="1" x14ac:dyDescent="0.3">
      <c r="A4" s="26"/>
      <c r="B4" s="26"/>
      <c r="C4" s="25"/>
      <c r="D4" s="29"/>
      <c r="E4" s="25"/>
      <c r="F4" s="25"/>
      <c r="G4" s="25"/>
      <c r="H4" s="29"/>
      <c r="I4" s="25"/>
      <c r="J4" s="25"/>
      <c r="K4" s="25"/>
      <c r="L4" s="25"/>
      <c r="M4" s="25"/>
      <c r="N4" s="29"/>
      <c r="O4" s="25"/>
      <c r="P4" s="29"/>
    </row>
    <row r="5" spans="1:19" x14ac:dyDescent="0.3">
      <c r="A5" s="4" t="s">
        <v>8</v>
      </c>
      <c r="B5" s="5">
        <v>10</v>
      </c>
      <c r="C5" s="6">
        <v>9</v>
      </c>
      <c r="D5" s="21">
        <v>7</v>
      </c>
      <c r="E5" s="6">
        <v>8</v>
      </c>
      <c r="F5" s="21">
        <v>7</v>
      </c>
      <c r="G5" s="21">
        <v>8</v>
      </c>
      <c r="H5" s="21">
        <v>8</v>
      </c>
      <c r="I5" s="6">
        <v>8</v>
      </c>
      <c r="J5" s="6">
        <v>7</v>
      </c>
      <c r="K5" s="6">
        <v>8</v>
      </c>
      <c r="L5" s="21">
        <v>8</v>
      </c>
      <c r="M5" s="21">
        <v>8</v>
      </c>
      <c r="N5" s="6">
        <v>9</v>
      </c>
      <c r="O5" s="6">
        <v>9</v>
      </c>
      <c r="P5" s="6">
        <f>SUM(C5:O5)/COUNTIF(C5:O5, "&gt; 0")</f>
        <v>8</v>
      </c>
    </row>
    <row r="6" spans="1:19" x14ac:dyDescent="0.3">
      <c r="A6" s="4" t="s">
        <v>9</v>
      </c>
      <c r="B6" s="5">
        <v>20</v>
      </c>
      <c r="C6" s="6">
        <v>16</v>
      </c>
      <c r="D6" s="22">
        <v>16</v>
      </c>
      <c r="E6" s="6">
        <v>18</v>
      </c>
      <c r="F6" s="22">
        <v>15</v>
      </c>
      <c r="G6" s="22">
        <v>20</v>
      </c>
      <c r="H6" s="22">
        <v>16</v>
      </c>
      <c r="I6" s="6">
        <v>15</v>
      </c>
      <c r="J6" s="6">
        <v>20</v>
      </c>
      <c r="K6" s="6">
        <v>20</v>
      </c>
      <c r="L6" s="22">
        <v>17</v>
      </c>
      <c r="M6" s="22">
        <v>15</v>
      </c>
      <c r="N6" s="6">
        <v>16</v>
      </c>
      <c r="O6" s="6">
        <v>15</v>
      </c>
      <c r="P6" s="6">
        <f>SUM(C6:O6)/COUNTIF(C6:O6, "&gt; 0")</f>
        <v>16.846153846153847</v>
      </c>
    </row>
    <row r="7" spans="1:19" x14ac:dyDescent="0.3">
      <c r="A7" s="4" t="s">
        <v>10</v>
      </c>
      <c r="B7" s="5">
        <v>40</v>
      </c>
      <c r="C7" s="6">
        <v>28</v>
      </c>
      <c r="D7" s="22">
        <v>30</v>
      </c>
      <c r="E7" s="6">
        <v>35</v>
      </c>
      <c r="F7" s="22">
        <v>20</v>
      </c>
      <c r="G7" s="22">
        <v>38</v>
      </c>
      <c r="H7" s="22">
        <v>36</v>
      </c>
      <c r="I7" s="6">
        <v>30</v>
      </c>
      <c r="J7" s="6">
        <v>29</v>
      </c>
      <c r="K7" s="6">
        <v>25</v>
      </c>
      <c r="L7" s="22">
        <v>32</v>
      </c>
      <c r="M7" s="22">
        <v>25</v>
      </c>
      <c r="N7" s="6">
        <v>38</v>
      </c>
      <c r="O7" s="6">
        <v>35</v>
      </c>
      <c r="P7" s="6">
        <f>SUM(C7:O7)/COUNTIF(C7:O7, "&gt; 0")</f>
        <v>30.846153846153847</v>
      </c>
    </row>
    <row r="9" spans="1:19" x14ac:dyDescent="0.3">
      <c r="A9" s="26" t="s">
        <v>37</v>
      </c>
      <c r="B9" s="26" t="s">
        <v>6</v>
      </c>
      <c r="C9" s="30" t="s">
        <v>19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9" x14ac:dyDescent="0.3">
      <c r="A10" s="26"/>
      <c r="B10" s="26" t="s">
        <v>0</v>
      </c>
      <c r="C10" s="25">
        <v>1</v>
      </c>
      <c r="D10" s="25">
        <v>2</v>
      </c>
      <c r="E10" s="25">
        <v>3</v>
      </c>
      <c r="F10" s="25">
        <v>4</v>
      </c>
      <c r="G10" s="25">
        <v>5</v>
      </c>
      <c r="H10" s="25">
        <v>6</v>
      </c>
      <c r="I10" s="25">
        <v>7</v>
      </c>
      <c r="J10" s="25">
        <v>8</v>
      </c>
      <c r="K10" s="25">
        <v>9</v>
      </c>
      <c r="L10" s="25">
        <v>10</v>
      </c>
      <c r="M10" s="25">
        <v>11</v>
      </c>
      <c r="N10" s="25">
        <v>12</v>
      </c>
      <c r="O10" s="25">
        <v>13</v>
      </c>
      <c r="P10" s="25" t="s">
        <v>5</v>
      </c>
    </row>
    <row r="11" spans="1:19" x14ac:dyDescent="0.3">
      <c r="A11" s="26"/>
      <c r="B11" s="26"/>
      <c r="C11" s="25"/>
      <c r="D11" s="29"/>
      <c r="E11" s="25"/>
      <c r="F11" s="25"/>
      <c r="G11" s="25"/>
      <c r="H11" s="29"/>
      <c r="I11" s="25"/>
      <c r="J11" s="25"/>
      <c r="K11" s="25"/>
      <c r="L11" s="25"/>
      <c r="M11" s="25"/>
      <c r="N11" s="29"/>
      <c r="O11" s="25"/>
      <c r="P11" s="29"/>
    </row>
    <row r="12" spans="1:19" x14ac:dyDescent="0.3">
      <c r="A12" s="4" t="s">
        <v>8</v>
      </c>
      <c r="B12" s="5">
        <v>10</v>
      </c>
      <c r="C12" s="6">
        <v>7.5</v>
      </c>
      <c r="D12" s="21">
        <v>9</v>
      </c>
      <c r="E12" s="6">
        <v>7.5</v>
      </c>
      <c r="F12" s="21">
        <v>9</v>
      </c>
      <c r="G12" s="21">
        <v>7</v>
      </c>
      <c r="H12" s="21">
        <v>7</v>
      </c>
      <c r="I12" s="6">
        <v>9</v>
      </c>
      <c r="J12" s="6">
        <v>8</v>
      </c>
      <c r="K12" s="6">
        <v>7</v>
      </c>
      <c r="L12" s="21">
        <v>8</v>
      </c>
      <c r="M12" s="21">
        <v>7.5</v>
      </c>
      <c r="N12" s="6">
        <v>7</v>
      </c>
      <c r="O12" s="6">
        <v>3</v>
      </c>
      <c r="P12" s="6">
        <f>SUM(C12:O12)/COUNTIF(C12:O12, "&gt; 0")</f>
        <v>7.4230769230769234</v>
      </c>
    </row>
    <row r="13" spans="1:19" x14ac:dyDescent="0.3">
      <c r="A13" s="4" t="s">
        <v>9</v>
      </c>
      <c r="B13" s="5">
        <v>20</v>
      </c>
      <c r="C13" s="6">
        <v>17</v>
      </c>
      <c r="D13" s="22">
        <v>18</v>
      </c>
      <c r="E13" s="6">
        <v>19</v>
      </c>
      <c r="F13" s="22">
        <v>20</v>
      </c>
      <c r="G13" s="22">
        <v>20</v>
      </c>
      <c r="H13" s="22">
        <v>19</v>
      </c>
      <c r="I13" s="6">
        <v>17</v>
      </c>
      <c r="J13" s="6">
        <v>19</v>
      </c>
      <c r="K13" s="6">
        <v>20</v>
      </c>
      <c r="L13" s="22">
        <v>17</v>
      </c>
      <c r="M13" s="22">
        <v>17</v>
      </c>
      <c r="N13" s="6">
        <v>18</v>
      </c>
      <c r="O13" s="6">
        <v>20</v>
      </c>
      <c r="P13" s="6">
        <f>SUM(C13:O13)/COUNTIF(C13:O13, "&gt; 0")</f>
        <v>18.53846153846154</v>
      </c>
    </row>
    <row r="14" spans="1:19" x14ac:dyDescent="0.3">
      <c r="A14" s="4" t="s">
        <v>10</v>
      </c>
      <c r="B14" s="5">
        <v>40</v>
      </c>
      <c r="C14" s="6">
        <v>34</v>
      </c>
      <c r="D14" s="22">
        <v>35</v>
      </c>
      <c r="E14" s="6">
        <v>40</v>
      </c>
      <c r="F14" s="22">
        <v>40</v>
      </c>
      <c r="G14" s="22">
        <v>35</v>
      </c>
      <c r="H14" s="22">
        <v>38</v>
      </c>
      <c r="I14" s="6">
        <v>35</v>
      </c>
      <c r="J14" s="6">
        <v>40</v>
      </c>
      <c r="K14" s="6">
        <v>35</v>
      </c>
      <c r="L14" s="22">
        <v>30</v>
      </c>
      <c r="M14" s="22">
        <v>37</v>
      </c>
      <c r="N14" s="6">
        <v>38</v>
      </c>
      <c r="O14" s="6">
        <v>25</v>
      </c>
      <c r="P14" s="6">
        <f>SUM(C14:O14)/COUNTIF(C14:O14, "&gt; 0")</f>
        <v>35.53846153846154</v>
      </c>
    </row>
  </sheetData>
  <mergeCells count="34">
    <mergeCell ref="A9:A11"/>
    <mergeCell ref="B9:B11"/>
    <mergeCell ref="C9:P9"/>
    <mergeCell ref="C10:C11"/>
    <mergeCell ref="D10:D11"/>
    <mergeCell ref="E10:E11"/>
    <mergeCell ref="F10:F11"/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A2:A4"/>
    <mergeCell ref="B2:B4"/>
    <mergeCell ref="C2:P2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K4"/>
    <mergeCell ref="L3:L4"/>
    <mergeCell ref="L10:L11"/>
    <mergeCell ref="O3:O4"/>
    <mergeCell ref="M3:M4"/>
    <mergeCell ref="N3:N4"/>
  </mergeCells>
  <pageMargins left="0.7" right="0.7" top="0.75" bottom="0.75" header="0.3" footer="0.3"/>
  <pageSetup scale="92" fitToHeight="0" orientation="landscape" horizontalDpi="1200" verticalDpi="1200" r:id="rId1"/>
  <headerFooter>
    <oddHeader>&amp;LUniversity of Arkansas System&amp;C&amp;"-,Bold"&amp;14SCORING SUMMARY - ROUND 3&amp;RRFP 615190 - ERP Solution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Cost</vt:lpstr>
      <vt:lpstr>Rd1-Scores</vt:lpstr>
      <vt:lpstr>Rd1B-Scores</vt:lpstr>
      <vt:lpstr>Rd2-Scores</vt:lpstr>
      <vt:lpstr>Rd3-Scores</vt:lpstr>
      <vt:lpstr>Cost!Print_Area</vt:lpstr>
    </vt:vector>
  </TitlesOfParts>
  <Company>Technology Partners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Cook</dc:creator>
  <cp:lastModifiedBy>Whitney Elizabeth Smith</cp:lastModifiedBy>
  <cp:lastPrinted>2017-08-23T13:09:29Z</cp:lastPrinted>
  <dcterms:created xsi:type="dcterms:W3CDTF">2013-08-13T21:27:23Z</dcterms:created>
  <dcterms:modified xsi:type="dcterms:W3CDTF">2017-11-01T20:52:42Z</dcterms:modified>
</cp:coreProperties>
</file>