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ellenf\Desktop\"/>
    </mc:Choice>
  </mc:AlternateContent>
  <xr:revisionPtr revIDLastSave="0" documentId="13_ncr:1_{5B045BDC-3F6C-400F-8528-F0513661957B}" xr6:coauthVersionLast="47" xr6:coauthVersionMax="47" xr10:uidLastSave="{00000000-0000-0000-0000-000000000000}"/>
  <bookViews>
    <workbookView xWindow="12336" yWindow="1224" windowWidth="18312" windowHeight="14400" xr2:uid="{00000000-000D-0000-FFFF-FFFF00000000}"/>
  </bookViews>
  <sheets>
    <sheet name="Pre-Collect Scoring Template" sheetId="24" r:id="rId1"/>
    <sheet name="E.   Cost " sheetId="20" state="hidden" r:id="rId2"/>
    <sheet name="Official Bid Price Sheet" sheetId="19" state="hidden" r:id="rId3"/>
  </sheets>
  <definedNames>
    <definedName name="nominallevelizedcost" localSheetId="0">'Pre-Collect Scoring Template'!#REF!</definedName>
    <definedName name="_xlnm.Print_Area" localSheetId="2">'Official Bid Price Sheet'!$B$2:$D$35</definedName>
    <definedName name="_xlnm.Print_Titles" localSheetId="2">'Official Bid Price Sheet'!$1:$3</definedName>
    <definedName name="Scoring" localSheetId="0">'Pre-Collect Scoring Template'!#REF!</definedName>
    <definedName name="Scoring">#REF!</definedName>
    <definedName name="Z_B80FF411_B5D5_4F05_A697_A6F0B2838067_.wvu.Cols" localSheetId="0" hidden="1">'Pre-Collect Scoring Template'!#REF!</definedName>
    <definedName name="Z_DB8741DA_7F79_4354_9B05_C522B2BD5D91_.wvu.Cols" localSheetId="0" hidden="1">'Pre-Collect Scoring Template'!$D:$S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46" i="24" l="1"/>
  <c r="AE46" i="24"/>
  <c r="AF46" i="24"/>
  <c r="AG46" i="24"/>
  <c r="AI46" i="24"/>
  <c r="V46" i="24"/>
  <c r="W46" i="24"/>
  <c r="X46" i="24"/>
  <c r="Y46" i="24"/>
  <c r="Z46" i="24"/>
  <c r="AA46" i="24"/>
  <c r="F35" i="24"/>
  <c r="G35" i="24"/>
  <c r="H35" i="24"/>
  <c r="I35" i="24"/>
  <c r="K35" i="24"/>
  <c r="K19" i="24"/>
  <c r="J19" i="24"/>
  <c r="I19" i="24"/>
  <c r="H19" i="24"/>
  <c r="G19" i="24"/>
  <c r="F19" i="24"/>
  <c r="E19" i="24"/>
  <c r="K11" i="24"/>
  <c r="J11" i="24"/>
  <c r="I11" i="24"/>
  <c r="H11" i="24"/>
  <c r="G11" i="24"/>
  <c r="F11" i="24"/>
  <c r="E11" i="24"/>
  <c r="N46" i="24"/>
  <c r="O46" i="24"/>
  <c r="P46" i="24"/>
  <c r="Q46" i="24"/>
  <c r="K46" i="24" l="1"/>
  <c r="K49" i="24" s="1"/>
  <c r="H46" i="24"/>
  <c r="I46" i="24"/>
  <c r="G46" i="24"/>
  <c r="F46" i="24"/>
  <c r="S46" i="24"/>
  <c r="S49" i="24" s="1"/>
  <c r="AA35" i="24"/>
  <c r="M46" i="24"/>
  <c r="AI49" i="24"/>
  <c r="R46" i="24"/>
  <c r="AH46" i="24" l="1"/>
  <c r="AH49" i="24" s="1"/>
  <c r="J35" i="24"/>
  <c r="J46" i="24" s="1"/>
  <c r="J49" i="24" s="1"/>
  <c r="AA49" i="24"/>
  <c r="U46" i="24"/>
  <c r="Z50" i="24" s="1"/>
  <c r="R49" i="24"/>
  <c r="R50" i="24"/>
  <c r="M50" i="24"/>
  <c r="M49" i="24"/>
  <c r="Z49" i="24"/>
  <c r="S50" i="24"/>
  <c r="AC46" i="24" l="1"/>
  <c r="AC50" i="24" s="1"/>
  <c r="E35" i="24"/>
  <c r="E46" i="24" s="1"/>
  <c r="AC49" i="24"/>
  <c r="AI50" i="24"/>
  <c r="U50" i="24"/>
  <c r="U49" i="24"/>
  <c r="AH50" i="24"/>
  <c r="AA50" i="24"/>
  <c r="E50" i="24" l="1"/>
  <c r="K50" i="24"/>
  <c r="E49" i="24"/>
  <c r="J50" i="24"/>
  <c r="L58" i="19" l="1"/>
  <c r="D58" i="19"/>
  <c r="L31" i="19" l="1"/>
  <c r="L39" i="19" s="1"/>
  <c r="L30" i="19"/>
  <c r="L38" i="19" s="1"/>
  <c r="L19" i="19"/>
  <c r="H31" i="19"/>
  <c r="H39" i="19" s="1"/>
  <c r="H30" i="19"/>
  <c r="H38" i="19" s="1"/>
  <c r="H19" i="19"/>
  <c r="L66" i="19" l="1"/>
  <c r="L35" i="19"/>
  <c r="L45" i="19" s="1"/>
  <c r="H66" i="19"/>
  <c r="H35" i="19"/>
  <c r="H34" i="19"/>
  <c r="H42" i="19"/>
  <c r="L34" i="19"/>
  <c r="L42" i="19"/>
  <c r="H45" i="19" l="1"/>
  <c r="H58" i="19"/>
  <c r="L44" i="19"/>
  <c r="L51" i="19"/>
  <c r="H44" i="19"/>
  <c r="H50" i="19"/>
  <c r="H53" i="19" s="1"/>
  <c r="D50" i="19"/>
  <c r="L50" i="19"/>
  <c r="L53" i="19" s="1"/>
  <c r="H51" i="19"/>
  <c r="L57" i="19"/>
  <c r="L60" i="19" s="1"/>
  <c r="G5" i="20" s="1"/>
  <c r="H57" i="19"/>
  <c r="D57" i="19"/>
  <c r="D19" i="19"/>
  <c r="D42" i="19" s="1"/>
  <c r="D30" i="19"/>
  <c r="D38" i="19" s="1"/>
  <c r="D31" i="19"/>
  <c r="D39" i="19" s="1"/>
  <c r="H60" i="19" l="1"/>
  <c r="F5" i="20" s="1"/>
  <c r="D60" i="19"/>
  <c r="E5" i="20" s="1"/>
  <c r="D66" i="19"/>
  <c r="D65" i="19" s="1"/>
  <c r="H65" i="19" s="1"/>
  <c r="H68" i="19" s="1"/>
  <c r="D34" i="19"/>
  <c r="D35" i="19"/>
  <c r="L65" i="19" l="1"/>
  <c r="L68" i="19" s="1"/>
  <c r="D44" i="19"/>
  <c r="D51" i="19"/>
  <c r="D53" i="19" s="1"/>
  <c r="D45" i="19"/>
  <c r="D68" i="19" s="1"/>
</calcChain>
</file>

<file path=xl/sharedStrings.xml><?xml version="1.0" encoding="utf-8"?>
<sst xmlns="http://schemas.openxmlformats.org/spreadsheetml/2006/main" count="282" uniqueCount="105">
  <si>
    <t>Evaluation Criteria Breakdown</t>
  </si>
  <si>
    <t>Points</t>
  </si>
  <si>
    <t>Completeness of Response to RFP  (Pass/Fail)</t>
  </si>
  <si>
    <t xml:space="preserve">ALL required schedules, forms and informational items have been submitted. </t>
  </si>
  <si>
    <t>Pass/Fail</t>
  </si>
  <si>
    <t>Cost points assigned on the specific component basis as reflected on the Official Price Sheet. The bid with lowest estimated cost of the overall system receives maximum points possible for this section. Remaining bids receive points in accordance with the following formula:</t>
  </si>
  <si>
    <t>(a/b)(c) = d</t>
  </si>
  <si>
    <t>a = lowest cost bid in dollars</t>
  </si>
  <si>
    <t>b = second (third, fourth, etc.) lowest cost bid</t>
  </si>
  <si>
    <t>d = number of points allocated to bid</t>
  </si>
  <si>
    <t>E. Cost</t>
  </si>
  <si>
    <t>B. Security, Compliance and Integration</t>
  </si>
  <si>
    <t>A. Functionality, Service and Support</t>
  </si>
  <si>
    <t>Additional Comments and Considerations</t>
  </si>
  <si>
    <t>Total</t>
  </si>
  <si>
    <t>F. Cost</t>
  </si>
  <si>
    <t>100 Points</t>
  </si>
  <si>
    <t>30 Points</t>
  </si>
  <si>
    <t>0-30</t>
  </si>
  <si>
    <t>20 Points</t>
  </si>
  <si>
    <t>University of Arkansas - Fayetteville</t>
  </si>
  <si>
    <t>c = maximum points for Cost category (30)</t>
  </si>
  <si>
    <t>Official Bid Price Sheet Summary Page Tab</t>
  </si>
  <si>
    <t>Respondent:</t>
  </si>
  <si>
    <t>(Enter Respondent's name above)</t>
  </si>
  <si>
    <t>(Do not enter numbers below.  All fields are calculated values.)</t>
  </si>
  <si>
    <t>Hardware, Software, etc. (Initial Effort)</t>
  </si>
  <si>
    <t>Hardware, Software , etc.</t>
  </si>
  <si>
    <t>Professional Services (Initial Effort)</t>
  </si>
  <si>
    <t>Professional Services</t>
  </si>
  <si>
    <t>Miscellaneous (Initial Effort)</t>
  </si>
  <si>
    <t>Miscellaneous</t>
  </si>
  <si>
    <t>Sub Total</t>
  </si>
  <si>
    <t>Sub Total (Initial Effort)</t>
  </si>
  <si>
    <t>Maintenance (Continuing Costs)</t>
  </si>
  <si>
    <t>Totals</t>
  </si>
  <si>
    <t>Maintenance Years One to Three (3 Years)</t>
  </si>
  <si>
    <t>Maintenance Years Four and Five (2 Years)</t>
  </si>
  <si>
    <t>Miscellaneous Recurring (Continuing Costs)</t>
  </si>
  <si>
    <t>Miscellaneous Recurring Years One to Three (3 Years)</t>
  </si>
  <si>
    <t>Miscellaneous Recurring Years Four and Five (2 Years)</t>
  </si>
  <si>
    <t>Sub Totals</t>
  </si>
  <si>
    <t>Sub Total  Years One to Three Continuing Costs (3 Years)</t>
  </si>
  <si>
    <t>Sub Total  Years Four and Five (2 Years)</t>
  </si>
  <si>
    <t xml:space="preserve">Grand Totals </t>
  </si>
  <si>
    <t>TOTAL Initial Effort  w/ Years One to Three Continuing Costs (3 Years)</t>
  </si>
  <si>
    <t>TOTAL Initial Effort  w/ Years One to Five Continuing Costs (5 Years)</t>
  </si>
  <si>
    <r>
      <t xml:space="preserve">University of Arkansas - Fayetteville
Utility Accounting and Energy Management Platform Systems
University of Arkansas Facilities Management
</t>
    </r>
    <r>
      <rPr>
        <b/>
        <sz val="9"/>
        <rFont val="Times New Roman"/>
        <family val="1"/>
      </rPr>
      <t>RFP No. R737086</t>
    </r>
    <r>
      <rPr>
        <b/>
        <sz val="9"/>
        <color rgb="FFFF0000"/>
        <rFont val="Times New Roman"/>
        <family val="1"/>
      </rPr>
      <t xml:space="preserve">
</t>
    </r>
    <r>
      <rPr>
        <b/>
        <sz val="9"/>
        <rFont val="Times New Roman"/>
        <family val="1"/>
      </rPr>
      <t>APPENDIX I Official Bid Price Sheet</t>
    </r>
    <r>
      <rPr>
        <b/>
        <sz val="9"/>
        <color theme="1"/>
        <rFont val="Times New Roman"/>
        <family val="1"/>
      </rPr>
      <t xml:space="preserve">
</t>
    </r>
  </si>
  <si>
    <r>
      <rPr>
        <b/>
        <sz val="9"/>
        <color theme="1"/>
        <rFont val="Times New Roman"/>
        <family val="1"/>
      </rPr>
      <t>Instructions:</t>
    </r>
    <r>
      <rPr>
        <sz val="9"/>
        <color theme="1"/>
        <rFont val="Times New Roman"/>
        <family val="1"/>
      </rPr>
      <t xml:space="preserve">  
Enter  Respondent's name </t>
    </r>
    <r>
      <rPr>
        <u/>
        <sz val="9"/>
        <color theme="1"/>
        <rFont val="Times New Roman"/>
        <family val="1"/>
      </rPr>
      <t>in the space below (yellow highlight)</t>
    </r>
    <r>
      <rPr>
        <sz val="9"/>
        <color theme="1"/>
        <rFont val="Times New Roman"/>
        <family val="1"/>
      </rPr>
      <t xml:space="preserve">. </t>
    </r>
    <r>
      <rPr>
        <b/>
        <sz val="9"/>
        <color theme="1"/>
        <rFont val="Times New Roman"/>
        <family val="1"/>
      </rPr>
      <t xml:space="preserve"> This tab is a summary sheet only that contains formulas and references to other tabs within this Official Bid Price Sheet workbook.</t>
    </r>
    <r>
      <rPr>
        <sz val="9"/>
        <color theme="1"/>
        <rFont val="Times New Roman"/>
        <family val="1"/>
      </rPr>
      <t xml:space="preserve">    The pricing is broken out into two (2) sections  which consist of the  </t>
    </r>
    <r>
      <rPr>
        <u/>
        <sz val="9"/>
        <color theme="1"/>
        <rFont val="Times New Roman"/>
        <family val="1"/>
      </rPr>
      <t>initial effort and subsequent continuing costs.</t>
    </r>
    <r>
      <rPr>
        <sz val="9"/>
        <color theme="1"/>
        <rFont val="Times New Roman"/>
        <family val="1"/>
      </rPr>
      <t xml:space="preserve">  The initial effort ends at installation and continuing costs start post installation.  Enter detailed pricing information for Respondent's System Solution,  including but not limited to, hardware, software, licenses, professional services, maintenance, and other miscellaneous items </t>
    </r>
    <r>
      <rPr>
        <u/>
        <sz val="9"/>
        <color theme="1"/>
        <rFont val="Times New Roman"/>
        <family val="1"/>
      </rPr>
      <t>in their respective tabs</t>
    </r>
    <r>
      <rPr>
        <sz val="9"/>
        <color theme="1"/>
        <rFont val="Times New Roman"/>
        <family val="1"/>
      </rPr>
      <t xml:space="preserve">.  All pricing is summarized below, but Respondents are advised to ensure that the totals represented are accurate.  </t>
    </r>
  </si>
  <si>
    <t xml:space="preserve">STARTUP </t>
  </si>
  <si>
    <t>ANNUALIZED 1-3 YEARS EXCL STARTUP</t>
  </si>
  <si>
    <t>ANNUALIZED 4-5 YEARS  EXCLUDING STARTUP</t>
  </si>
  <si>
    <t>ANNUALIZED 1-3 W STARTUP</t>
  </si>
  <si>
    <t>ANNUALIZED 1-5 W STARTUP</t>
  </si>
  <si>
    <t xml:space="preserve">Proponenet 1 </t>
  </si>
  <si>
    <t>Proponent 2</t>
  </si>
  <si>
    <t>Proponent 3</t>
  </si>
  <si>
    <t>CALCULATIONS - Annual and Averages etc to be used to Score</t>
  </si>
  <si>
    <t>SCORING CALCULATIONS - Annual Average  5 year</t>
  </si>
  <si>
    <t>SCORING CALCULATIONS - Annual Average  5 year w/o startup</t>
  </si>
  <si>
    <t>SCORING CALCULATIONS - 5 year GRAND TOTAL</t>
  </si>
  <si>
    <t>SCORING CALCULATIONS - 3 year GRAND TOTAL</t>
  </si>
  <si>
    <t>Energy CAP</t>
  </si>
  <si>
    <t>Energy Hippo</t>
  </si>
  <si>
    <t>Source One</t>
  </si>
  <si>
    <t>Non-price scores</t>
  </si>
  <si>
    <t>Respondent 1</t>
  </si>
  <si>
    <t>Respondent 2</t>
  </si>
  <si>
    <t>Respondent 3</t>
  </si>
  <si>
    <t>G.</t>
  </si>
  <si>
    <t>Ranking</t>
  </si>
  <si>
    <t>Average/Scores</t>
  </si>
  <si>
    <t>Total Scores - Average Scores + Cost Calculation</t>
  </si>
  <si>
    <t>Respondent Qualification</t>
  </si>
  <si>
    <t xml:space="preserve"> - Compliance with all requirements fo the RFP specifications</t>
  </si>
  <si>
    <t xml:space="preserve"> - Understanding of the collections industry (rules, regulations, best practices)</t>
  </si>
  <si>
    <t xml:space="preserve"> - Philosophy, policies, procedures, and systems used to collect</t>
  </si>
  <si>
    <t xml:space="preserve"> - Adherence to Federal and University requirements</t>
  </si>
  <si>
    <t xml:space="preserve"> - Quality and ease of required reporting</t>
  </si>
  <si>
    <t>Respondent Organizational Structure and Experience</t>
  </si>
  <si>
    <t>50 Points</t>
  </si>
  <si>
    <t xml:space="preserve"> - Profile of organization</t>
  </si>
  <si>
    <t xml:space="preserve"> - Number of years in Business</t>
  </si>
  <si>
    <t xml:space="preserve"> - Higher Education references</t>
  </si>
  <si>
    <t xml:space="preserve"> - Types of accounts serviced, and number of years serviced</t>
  </si>
  <si>
    <t>C. Cost Calculation</t>
  </si>
  <si>
    <t>RFP No. 031022</t>
  </si>
  <si>
    <t>RFP Name: Pre-Collect</t>
  </si>
  <si>
    <t>Respondent 4</t>
  </si>
  <si>
    <t>Respondent 5</t>
  </si>
  <si>
    <t>Respondent 6</t>
  </si>
  <si>
    <t>Respondent 7</t>
  </si>
  <si>
    <t>Cedar</t>
  </si>
  <si>
    <t>First Collections</t>
  </si>
  <si>
    <t>Flywire</t>
  </si>
  <si>
    <t>General Revenue</t>
  </si>
  <si>
    <t>National Enterprise</t>
  </si>
  <si>
    <t>Reliant</t>
  </si>
  <si>
    <t>Conserve</t>
  </si>
  <si>
    <t>We would like to award to Conserve and First Collections</t>
  </si>
  <si>
    <t>0-50</t>
  </si>
  <si>
    <t>0-20</t>
  </si>
  <si>
    <t>Evaluator 3</t>
  </si>
  <si>
    <t>Evaluator 2</t>
  </si>
  <si>
    <t>Evaluator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</si>
</sst>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_);\(#,##0.0000\)"/>
    <numFmt numFmtId="165" formatCode="0.0"/>
  </numFmts>
  <fonts count="38" x14ac:knownFonts="1">
    <font>
      <sz val="11"/>
      <color theme="1"/>
      <name val="Calibri"/>
      <family val="2"/>
      <scheme val="minor"/>
    </font>
    <font>
      <sz val="11"/>
      <color indexed="8"/>
      <name val="Calibri"/>
      <family val="2"/>
    </font>
    <font>
      <b/>
      <sz val="14"/>
      <color theme="1"/>
      <name val="Times New Roman"/>
      <family val="1"/>
    </font>
    <font>
      <sz val="12"/>
      <color theme="1"/>
      <name val="Calibri"/>
      <family val="2"/>
      <scheme val="minor"/>
    </font>
    <font>
      <b/>
      <sz val="11"/>
      <name val="Century Gothic"/>
      <family val="2"/>
    </font>
    <font>
      <sz val="11"/>
      <color rgb="FF006100"/>
      <name val="Calibri"/>
      <family val="2"/>
      <scheme val="minor"/>
    </font>
    <font>
      <sz val="11"/>
      <color theme="1"/>
      <name val="Times New Roman"/>
      <family val="1"/>
    </font>
    <font>
      <sz val="12"/>
      <name val="Times New Roman"/>
      <family val="1"/>
    </font>
    <font>
      <i/>
      <sz val="9"/>
      <color theme="1"/>
      <name val="Times New Roman"/>
      <family val="1"/>
    </font>
    <font>
      <sz val="11"/>
      <color indexed="8"/>
      <name val="Times New Roman"/>
      <family val="1"/>
    </font>
    <font>
      <b/>
      <sz val="14"/>
      <color indexed="8"/>
      <name val="Times New Roman"/>
      <family val="1"/>
    </font>
    <font>
      <b/>
      <sz val="11"/>
      <color indexed="8"/>
      <name val="Times New Roman"/>
      <family val="1"/>
    </font>
    <font>
      <b/>
      <sz val="12"/>
      <color indexed="8"/>
      <name val="Times New Roman"/>
      <family val="1"/>
    </font>
    <font>
      <b/>
      <sz val="11"/>
      <name val="Times New Roman"/>
      <family val="1"/>
    </font>
    <font>
      <b/>
      <sz val="12"/>
      <name val="Times New Roman"/>
      <family val="1"/>
    </font>
    <font>
      <sz val="11"/>
      <name val="Times New Roman"/>
      <family val="1"/>
    </font>
    <font>
      <sz val="11"/>
      <color rgb="FFFF0000"/>
      <name val="Times New Roman"/>
      <family val="1"/>
    </font>
    <font>
      <b/>
      <i/>
      <sz val="11"/>
      <name val="Times New Roman"/>
      <family val="1"/>
    </font>
    <font>
      <sz val="9"/>
      <color theme="1"/>
      <name val="Times New Roman"/>
      <family val="1"/>
    </font>
    <font>
      <b/>
      <sz val="9"/>
      <color theme="1"/>
      <name val="Times New Roman"/>
      <family val="1"/>
    </font>
    <font>
      <b/>
      <sz val="9"/>
      <name val="Times New Roman"/>
      <family val="1"/>
    </font>
    <font>
      <b/>
      <sz val="9"/>
      <color rgb="FFFF0000"/>
      <name val="Times New Roman"/>
      <family val="1"/>
    </font>
    <font>
      <u/>
      <sz val="9"/>
      <color theme="1"/>
      <name val="Times New Roman"/>
      <family val="1"/>
    </font>
    <font>
      <b/>
      <sz val="9"/>
      <color theme="1"/>
      <name val="Calibri"/>
      <family val="2"/>
      <scheme val="minor"/>
    </font>
    <font>
      <b/>
      <sz val="9"/>
      <color rgb="FF000000"/>
      <name val="Times New Roman"/>
      <family val="1"/>
    </font>
    <font>
      <sz val="9"/>
      <color rgb="FF006100"/>
      <name val="Calibri"/>
      <family val="2"/>
      <scheme val="minor"/>
    </font>
    <font>
      <b/>
      <sz val="9"/>
      <color rgb="FF006100"/>
      <name val="Calibri"/>
      <family val="2"/>
      <scheme val="minor"/>
    </font>
    <font>
      <sz val="11"/>
      <color rgb="FF9C0006"/>
      <name val="Calibri"/>
      <family val="2"/>
      <scheme val="minor"/>
    </font>
    <font>
      <sz val="11"/>
      <color rgb="FF9C5700"/>
      <name val="Calibri"/>
      <family val="2"/>
      <scheme val="minor"/>
    </font>
    <font>
      <b/>
      <sz val="11"/>
      <color rgb="FFFA7D00"/>
      <name val="Calibri"/>
      <family val="2"/>
      <scheme val="minor"/>
    </font>
    <font>
      <b/>
      <sz val="14"/>
      <color rgb="FFFF0000"/>
      <name val="Times New Roman"/>
      <family val="1"/>
    </font>
    <font>
      <b/>
      <sz val="11"/>
      <color theme="1"/>
      <name val="Calibri"/>
      <family val="2"/>
      <scheme val="minor"/>
    </font>
    <font>
      <sz val="12"/>
      <color rgb="FFFF0000"/>
      <name val="Times New Roman"/>
      <family val="1"/>
    </font>
    <font>
      <b/>
      <sz val="11"/>
      <color rgb="FFFF0000"/>
      <name val="Century Gothic"/>
      <family val="2"/>
    </font>
    <font>
      <b/>
      <sz val="11"/>
      <color rgb="FFFF0000"/>
      <name val="Times New Roman"/>
      <family val="1"/>
    </font>
    <font>
      <b/>
      <sz val="12"/>
      <color rgb="FFFF0000"/>
      <name val="Times New Roman"/>
      <family val="1"/>
    </font>
    <font>
      <sz val="14"/>
      <color indexed="8"/>
      <name val="Times New Roman"/>
      <family val="1"/>
    </font>
    <font>
      <sz val="14"/>
      <color rgb="FFFF0000"/>
      <name val="Times New Roman"/>
      <family val="1"/>
    </font>
  </fonts>
  <fills count="21">
    <fill>
      <patternFill patternType="none"/>
    </fill>
    <fill>
      <patternFill patternType="gray125"/>
    </fill>
    <fill>
      <patternFill patternType="solid">
        <fgColor theme="3" tint="0.79998168889431442"/>
        <bgColor indexed="64"/>
      </patternFill>
    </fill>
    <fill>
      <patternFill patternType="solid">
        <fgColor rgb="FFC5D9F1"/>
        <bgColor rgb="FF000000"/>
      </patternFill>
    </fill>
    <fill>
      <patternFill patternType="solid">
        <fgColor rgb="FFCCFFCC"/>
        <bgColor indexed="64"/>
      </patternFill>
    </fill>
    <fill>
      <patternFill patternType="solid">
        <fgColor theme="8" tint="0.59999389629810485"/>
        <bgColor rgb="FFFFFFFF"/>
      </patternFill>
    </fill>
    <fill>
      <patternFill patternType="solid">
        <fgColor rgb="FFC6EFCE"/>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theme="0"/>
        <bgColor rgb="FF000000"/>
      </patternFill>
    </fill>
    <fill>
      <patternFill patternType="solid">
        <fgColor theme="9" tint="-0.249977111117893"/>
        <bgColor rgb="FFFFFFFF"/>
      </patternFill>
    </fill>
    <fill>
      <patternFill patternType="solid">
        <fgColor theme="9" tint="-0.249977111117893"/>
        <bgColor indexed="64"/>
      </patternFill>
    </fill>
    <fill>
      <patternFill patternType="solid">
        <fgColor theme="4" tint="0.59999389629810485"/>
        <bgColor indexed="64"/>
      </patternFill>
    </fill>
  </fills>
  <borders count="67">
    <border>
      <left/>
      <right/>
      <top/>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0" tint="-0.34998626667073579"/>
      </left>
      <right/>
      <top/>
      <bottom style="medium">
        <color indexed="64"/>
      </bottom>
      <diagonal/>
    </border>
    <border>
      <left/>
      <right style="thin">
        <color indexed="64"/>
      </right>
      <top/>
      <bottom style="medium">
        <color indexed="64"/>
      </bottom>
      <diagonal/>
    </border>
  </borders>
  <cellStyleXfs count="8">
    <xf numFmtId="0" fontId="0" fillId="0" borderId="0"/>
    <xf numFmtId="43" fontId="1" fillId="0" borderId="0" applyFont="0" applyFill="0" applyBorder="0" applyAlignment="0" applyProtection="0"/>
    <xf numFmtId="0" fontId="3" fillId="0" borderId="0"/>
    <xf numFmtId="0" fontId="5" fillId="6" borderId="0" applyNumberFormat="0" applyBorder="0" applyAlignment="0" applyProtection="0"/>
    <xf numFmtId="44" fontId="3" fillId="0" borderId="0" applyFont="0" applyFill="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59" applyNumberFormat="0" applyAlignment="0" applyProtection="0"/>
  </cellStyleXfs>
  <cellXfs count="251">
    <xf numFmtId="0" fontId="0" fillId="0" borderId="0" xfId="0"/>
    <xf numFmtId="0" fontId="9" fillId="0" borderId="0" xfId="0" applyFont="1" applyAlignment="1" applyProtection="1">
      <alignment horizontal="center" wrapText="1"/>
      <protection locked="0"/>
    </xf>
    <xf numFmtId="0" fontId="9" fillId="0" borderId="0" xfId="0" applyFont="1" applyFill="1" applyAlignment="1" applyProtection="1">
      <alignment horizontal="center"/>
      <protection locked="0"/>
    </xf>
    <xf numFmtId="0" fontId="9" fillId="0" borderId="0" xfId="0" applyFont="1" applyFill="1" applyProtection="1">
      <protection locked="0"/>
    </xf>
    <xf numFmtId="0" fontId="9" fillId="0" borderId="0" xfId="0" applyFont="1"/>
    <xf numFmtId="0" fontId="9" fillId="0" borderId="0" xfId="0" applyFont="1" applyAlignment="1" applyProtection="1">
      <alignment wrapText="1"/>
      <protection locked="0"/>
    </xf>
    <xf numFmtId="0" fontId="10" fillId="0" borderId="0" xfId="0" applyFont="1" applyBorder="1" applyAlignment="1" applyProtection="1">
      <alignment horizontal="left"/>
      <protection locked="0"/>
    </xf>
    <xf numFmtId="0" fontId="9" fillId="0" borderId="0" xfId="0" applyFont="1" applyFill="1" applyBorder="1" applyAlignment="1" applyProtection="1">
      <alignment horizontal="center"/>
      <protection locked="0"/>
    </xf>
    <xf numFmtId="0" fontId="9" fillId="0" borderId="0" xfId="0" applyFont="1" applyBorder="1" applyAlignment="1" applyProtection="1">
      <alignment wrapText="1"/>
      <protection locked="0"/>
    </xf>
    <xf numFmtId="0" fontId="9" fillId="0" borderId="0" xfId="0" applyFont="1" applyBorder="1" applyProtection="1">
      <protection locked="0"/>
    </xf>
    <xf numFmtId="0" fontId="9" fillId="0" borderId="0" xfId="0" applyFont="1" applyFill="1" applyBorder="1" applyProtection="1">
      <protection locked="0"/>
    </xf>
    <xf numFmtId="0" fontId="9" fillId="0" borderId="0" xfId="0" applyFont="1" applyFill="1" applyBorder="1" applyAlignment="1" applyProtection="1">
      <alignment wrapText="1"/>
      <protection locked="0"/>
    </xf>
    <xf numFmtId="0" fontId="12" fillId="2" borderId="3" xfId="0" applyFont="1" applyFill="1" applyBorder="1" applyAlignment="1" applyProtection="1">
      <protection locked="0"/>
    </xf>
    <xf numFmtId="0" fontId="11" fillId="0" borderId="2" xfId="0" applyFont="1" applyFill="1" applyBorder="1" applyAlignment="1" applyProtection="1">
      <alignment horizontal="left" vertical="top" wrapText="1"/>
      <protection locked="0"/>
    </xf>
    <xf numFmtId="0" fontId="13" fillId="0" borderId="6" xfId="0" applyFont="1" applyBorder="1" applyAlignment="1" applyProtection="1">
      <alignment horizontal="center" vertical="top" wrapText="1"/>
      <protection locked="0"/>
    </xf>
    <xf numFmtId="0" fontId="9" fillId="4" borderId="9" xfId="0" applyFont="1" applyFill="1" applyBorder="1" applyAlignment="1" applyProtection="1">
      <alignment horizontal="center"/>
      <protection locked="0"/>
    </xf>
    <xf numFmtId="0" fontId="13" fillId="2" borderId="7" xfId="0" applyFont="1" applyFill="1" applyBorder="1" applyAlignment="1" applyProtection="1">
      <alignment horizontal="center"/>
      <protection locked="0"/>
    </xf>
    <xf numFmtId="0" fontId="9" fillId="4" borderId="9" xfId="0" applyFont="1" applyFill="1" applyBorder="1" applyProtection="1">
      <protection locked="0"/>
    </xf>
    <xf numFmtId="0" fontId="16" fillId="0" borderId="0" xfId="0" applyFont="1"/>
    <xf numFmtId="0" fontId="9" fillId="0" borderId="0" xfId="0" applyFont="1" applyBorder="1" applyAlignment="1" applyProtection="1">
      <alignment vertical="top" wrapText="1"/>
      <protection locked="0"/>
    </xf>
    <xf numFmtId="0" fontId="13" fillId="0" borderId="2" xfId="0" applyFont="1" applyBorder="1" applyAlignment="1" applyProtection="1">
      <alignment horizontal="center" vertical="top" wrapText="1"/>
      <protection locked="0"/>
    </xf>
    <xf numFmtId="0" fontId="13" fillId="0" borderId="17" xfId="0" applyFont="1" applyBorder="1" applyAlignment="1" applyProtection="1">
      <alignment horizontal="center" vertical="top" wrapText="1"/>
      <protection locked="0"/>
    </xf>
    <xf numFmtId="0" fontId="17" fillId="2" borderId="0" xfId="0" applyFont="1" applyFill="1"/>
    <xf numFmtId="0" fontId="15" fillId="2" borderId="0" xfId="0" applyFont="1" applyFill="1"/>
    <xf numFmtId="0" fontId="9" fillId="0" borderId="0" xfId="0" applyFont="1" applyProtection="1">
      <protection locked="0"/>
    </xf>
    <xf numFmtId="0" fontId="11" fillId="0" borderId="0" xfId="0" applyFont="1" applyAlignment="1" applyProtection="1">
      <alignment wrapText="1"/>
      <protection locked="0"/>
    </xf>
    <xf numFmtId="0" fontId="8" fillId="0" borderId="18" xfId="2" applyFont="1" applyBorder="1"/>
    <xf numFmtId="0" fontId="18" fillId="0" borderId="0" xfId="2" applyFont="1"/>
    <xf numFmtId="49" fontId="19" fillId="7" borderId="50" xfId="2" applyNumberFormat="1" applyFont="1" applyFill="1" applyBorder="1"/>
    <xf numFmtId="49" fontId="8" fillId="7" borderId="34" xfId="2" applyNumberFormat="1" applyFont="1" applyFill="1" applyBorder="1"/>
    <xf numFmtId="49" fontId="8" fillId="7" borderId="35" xfId="2" applyNumberFormat="1" applyFont="1" applyFill="1" applyBorder="1"/>
    <xf numFmtId="49" fontId="8" fillId="0" borderId="0" xfId="2" applyNumberFormat="1" applyFont="1"/>
    <xf numFmtId="0" fontId="18" fillId="0" borderId="31" xfId="2" applyFont="1" applyBorder="1"/>
    <xf numFmtId="0" fontId="18" fillId="0" borderId="0" xfId="2" applyFont="1" applyBorder="1"/>
    <xf numFmtId="0" fontId="18" fillId="0" borderId="32" xfId="2" applyFont="1" applyBorder="1"/>
    <xf numFmtId="0" fontId="19" fillId="0" borderId="31" xfId="2" applyFont="1" applyBorder="1"/>
    <xf numFmtId="0" fontId="18" fillId="0" borderId="47" xfId="2" applyFont="1" applyBorder="1"/>
    <xf numFmtId="0" fontId="18" fillId="0" borderId="51" xfId="2" applyFont="1" applyBorder="1"/>
    <xf numFmtId="0" fontId="19" fillId="0" borderId="36" xfId="2" applyFont="1" applyBorder="1" applyAlignment="1">
      <alignment horizontal="center" wrapText="1"/>
    </xf>
    <xf numFmtId="0" fontId="19" fillId="0" borderId="11" xfId="2" applyFont="1" applyBorder="1" applyAlignment="1">
      <alignment horizontal="center" wrapText="1"/>
    </xf>
    <xf numFmtId="0" fontId="19" fillId="0" borderId="37" xfId="2" applyFont="1" applyBorder="1" applyAlignment="1">
      <alignment horizontal="center" wrapText="1"/>
    </xf>
    <xf numFmtId="0" fontId="18" fillId="0" borderId="38" xfId="2" applyFont="1" applyBorder="1" applyAlignment="1">
      <alignment horizontal="left"/>
    </xf>
    <xf numFmtId="49" fontId="18" fillId="10" borderId="8" xfId="2" applyNumberFormat="1" applyFont="1" applyFill="1" applyBorder="1"/>
    <xf numFmtId="44" fontId="18" fillId="0" borderId="39" xfId="4" applyFont="1" applyBorder="1"/>
    <xf numFmtId="0" fontId="18" fillId="0" borderId="29" xfId="2" applyFont="1" applyBorder="1"/>
    <xf numFmtId="0" fontId="19" fillId="0" borderId="1" xfId="2" applyFont="1" applyBorder="1" applyAlignment="1">
      <alignment horizontal="left"/>
    </xf>
    <xf numFmtId="44" fontId="19" fillId="0" borderId="39" xfId="4" applyFont="1" applyBorder="1" applyAlignment="1">
      <alignment horizontal="center"/>
    </xf>
    <xf numFmtId="0" fontId="18" fillId="0" borderId="38" xfId="2" applyFont="1" applyBorder="1" applyAlignment="1">
      <alignment horizontal="left"/>
    </xf>
    <xf numFmtId="0" fontId="18" fillId="11" borderId="40" xfId="2" applyFont="1" applyFill="1" applyBorder="1" applyAlignment="1">
      <alignment horizontal="left"/>
    </xf>
    <xf numFmtId="0" fontId="18" fillId="11" borderId="41" xfId="2" applyFont="1" applyFill="1" applyBorder="1" applyAlignment="1">
      <alignment horizontal="left"/>
    </xf>
    <xf numFmtId="44" fontId="19" fillId="11" borderId="42" xfId="4" applyFont="1" applyFill="1" applyBorder="1" applyAlignment="1">
      <alignment horizontal="center"/>
    </xf>
    <xf numFmtId="44" fontId="19" fillId="11" borderId="45" xfId="4" applyFont="1" applyFill="1" applyBorder="1" applyAlignment="1">
      <alignment horizontal="center"/>
    </xf>
    <xf numFmtId="0" fontId="24" fillId="0" borderId="36" xfId="2" applyFont="1" applyBorder="1" applyAlignment="1">
      <alignment horizontal="left" vertical="center"/>
    </xf>
    <xf numFmtId="0" fontId="24" fillId="0" borderId="11" xfId="2" applyFont="1" applyBorder="1" applyAlignment="1">
      <alignment horizontal="left" vertical="center"/>
    </xf>
    <xf numFmtId="0" fontId="24" fillId="0" borderId="37" xfId="2" applyFont="1" applyBorder="1" applyAlignment="1">
      <alignment horizontal="left" vertical="center"/>
    </xf>
    <xf numFmtId="0" fontId="18" fillId="7" borderId="40" xfId="2" applyFont="1" applyFill="1" applyBorder="1" applyAlignment="1">
      <alignment horizontal="left"/>
    </xf>
    <xf numFmtId="0" fontId="18" fillId="7" borderId="41" xfId="2" applyFont="1" applyFill="1" applyBorder="1" applyAlignment="1">
      <alignment horizontal="left"/>
    </xf>
    <xf numFmtId="44" fontId="19" fillId="7" borderId="42" xfId="4" applyFont="1" applyFill="1" applyBorder="1" applyAlignment="1">
      <alignment horizontal="center"/>
    </xf>
    <xf numFmtId="44" fontId="19" fillId="7" borderId="39" xfId="4" applyFont="1" applyFill="1" applyBorder="1" applyAlignment="1">
      <alignment horizontal="center"/>
    </xf>
    <xf numFmtId="44" fontId="19" fillId="7" borderId="45" xfId="4" applyFont="1" applyFill="1" applyBorder="1" applyAlignment="1">
      <alignment horizontal="center"/>
    </xf>
    <xf numFmtId="0" fontId="18" fillId="0" borderId="29" xfId="2" applyFont="1" applyBorder="1" applyAlignment="1">
      <alignment horizontal="left"/>
    </xf>
    <xf numFmtId="0" fontId="18" fillId="0" borderId="1" xfId="2" applyFont="1" applyBorder="1" applyAlignment="1">
      <alignment horizontal="left"/>
    </xf>
    <xf numFmtId="44" fontId="18" fillId="0" borderId="30" xfId="4" applyFont="1" applyBorder="1"/>
    <xf numFmtId="0" fontId="19" fillId="13" borderId="29" xfId="2" applyFont="1" applyFill="1" applyBorder="1"/>
    <xf numFmtId="0" fontId="19" fillId="13" borderId="1" xfId="2" applyFont="1" applyFill="1" applyBorder="1"/>
    <xf numFmtId="44" fontId="19" fillId="13" borderId="39" xfId="4" applyFont="1" applyFill="1" applyBorder="1"/>
    <xf numFmtId="0" fontId="19" fillId="13" borderId="43" xfId="2" applyFont="1" applyFill="1" applyBorder="1"/>
    <xf numFmtId="0" fontId="19" fillId="13" borderId="44" xfId="2" applyFont="1" applyFill="1" applyBorder="1"/>
    <xf numFmtId="44" fontId="19" fillId="13" borderId="48" xfId="4" applyFont="1" applyFill="1" applyBorder="1"/>
    <xf numFmtId="0" fontId="25" fillId="6" borderId="0" xfId="3" applyFont="1"/>
    <xf numFmtId="44" fontId="18" fillId="0" borderId="0" xfId="2" applyNumberFormat="1" applyFont="1"/>
    <xf numFmtId="0" fontId="26" fillId="6" borderId="0" xfId="3" applyFont="1"/>
    <xf numFmtId="0" fontId="9" fillId="0" borderId="0" xfId="0" applyNumberFormat="1" applyFont="1" applyBorder="1" applyAlignment="1" applyProtection="1">
      <alignment vertical="top"/>
      <protection locked="0"/>
    </xf>
    <xf numFmtId="37" fontId="19" fillId="0" borderId="0" xfId="2" applyNumberFormat="1" applyFont="1" applyBorder="1"/>
    <xf numFmtId="37" fontId="9" fillId="2" borderId="3" xfId="0" applyNumberFormat="1" applyFont="1" applyFill="1" applyBorder="1" applyProtection="1">
      <protection locked="0"/>
    </xf>
    <xf numFmtId="37" fontId="9" fillId="2" borderId="12" xfId="0" applyNumberFormat="1" applyFont="1" applyFill="1" applyBorder="1" applyProtection="1">
      <protection locked="0"/>
    </xf>
    <xf numFmtId="1" fontId="9" fillId="4" borderId="6" xfId="0" applyNumberFormat="1" applyFont="1" applyFill="1" applyBorder="1" applyProtection="1">
      <protection locked="0"/>
    </xf>
    <xf numFmtId="1" fontId="9" fillId="4" borderId="20" xfId="0" applyNumberFormat="1" applyFont="1" applyFill="1" applyBorder="1" applyProtection="1">
      <protection locked="0"/>
    </xf>
    <xf numFmtId="1" fontId="9" fillId="4" borderId="16" xfId="0" applyNumberFormat="1" applyFont="1" applyFill="1" applyBorder="1" applyProtection="1">
      <protection locked="0"/>
    </xf>
    <xf numFmtId="1" fontId="9" fillId="4" borderId="19" xfId="0" applyNumberFormat="1" applyFont="1" applyFill="1" applyBorder="1" applyProtection="1">
      <protection locked="0"/>
    </xf>
    <xf numFmtId="0" fontId="12" fillId="0" borderId="52"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4" fillId="0" borderId="21" xfId="0" applyFont="1" applyFill="1" applyBorder="1" applyAlignment="1" applyProtection="1">
      <alignment vertical="top" wrapText="1"/>
      <protection locked="0"/>
    </xf>
    <xf numFmtId="0" fontId="14" fillId="0" borderId="17" xfId="0" applyFont="1" applyFill="1" applyBorder="1" applyAlignment="1" applyProtection="1">
      <alignment vertical="top" wrapText="1"/>
      <protection locked="0"/>
    </xf>
    <xf numFmtId="0" fontId="14" fillId="0" borderId="15" xfId="0" applyFont="1" applyFill="1" applyBorder="1" applyAlignment="1" applyProtection="1">
      <alignment vertical="top" wrapText="1"/>
      <protection locked="0"/>
    </xf>
    <xf numFmtId="0" fontId="12" fillId="0" borderId="17"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2" fillId="0" borderId="52" xfId="0" applyFont="1" applyFill="1" applyBorder="1" applyAlignment="1" applyProtection="1">
      <alignment vertical="top" wrapText="1"/>
      <protection locked="0"/>
    </xf>
    <xf numFmtId="0" fontId="12" fillId="0" borderId="15" xfId="0" applyFont="1" applyFill="1" applyBorder="1" applyAlignment="1" applyProtection="1">
      <alignment vertical="top" wrapText="1"/>
      <protection locked="0"/>
    </xf>
    <xf numFmtId="0" fontId="13" fillId="0" borderId="33" xfId="0" applyFont="1" applyFill="1" applyBorder="1" applyAlignment="1" applyProtection="1">
      <alignment horizontal="left" vertical="top" wrapText="1"/>
      <protection locked="0"/>
    </xf>
    <xf numFmtId="0" fontId="13" fillId="0" borderId="17" xfId="0" applyFont="1" applyFill="1" applyBorder="1" applyAlignment="1" applyProtection="1">
      <alignment horizontal="left" vertical="top" wrapText="1"/>
      <protection locked="0"/>
    </xf>
    <xf numFmtId="0" fontId="12" fillId="0" borderId="17" xfId="0" applyFont="1" applyFill="1" applyBorder="1" applyAlignment="1" applyProtection="1">
      <alignment horizontal="left" vertical="top" wrapText="1"/>
      <protection locked="0"/>
    </xf>
    <xf numFmtId="0" fontId="12" fillId="0" borderId="53" xfId="0" applyFont="1" applyFill="1" applyBorder="1" applyAlignment="1" applyProtection="1">
      <alignment vertical="top" wrapText="1"/>
      <protection locked="0"/>
    </xf>
    <xf numFmtId="0" fontId="11" fillId="2" borderId="14" xfId="0" applyFont="1" applyFill="1" applyBorder="1" applyAlignment="1" applyProtection="1">
      <alignment horizontal="right"/>
      <protection locked="0"/>
    </xf>
    <xf numFmtId="0" fontId="9" fillId="0" borderId="55" xfId="0" applyFont="1" applyBorder="1" applyAlignment="1" applyProtection="1">
      <alignment vertical="top" wrapText="1"/>
      <protection locked="0"/>
    </xf>
    <xf numFmtId="0" fontId="9" fillId="4" borderId="56" xfId="0" applyFont="1" applyFill="1" applyBorder="1" applyAlignment="1" applyProtection="1">
      <alignment horizontal="center"/>
      <protection locked="0"/>
    </xf>
    <xf numFmtId="0" fontId="9" fillId="4" borderId="56" xfId="0" applyFont="1" applyFill="1" applyBorder="1" applyProtection="1">
      <protection locked="0"/>
    </xf>
    <xf numFmtId="0" fontId="9" fillId="2" borderId="14" xfId="0" applyFont="1" applyFill="1" applyBorder="1" applyAlignment="1" applyProtection="1">
      <alignment wrapText="1"/>
      <protection locked="0"/>
    </xf>
    <xf numFmtId="0" fontId="7" fillId="0" borderId="31" xfId="0" applyFont="1" applyBorder="1" applyAlignment="1">
      <alignment horizontal="justify" vertical="center"/>
    </xf>
    <xf numFmtId="37" fontId="9" fillId="2" borderId="13" xfId="0" applyNumberFormat="1" applyFont="1" applyFill="1" applyBorder="1" applyProtection="1">
      <protection locked="0"/>
    </xf>
    <xf numFmtId="0" fontId="9" fillId="0" borderId="31" xfId="0" applyFont="1" applyBorder="1" applyAlignment="1" applyProtection="1">
      <alignment vertical="top" wrapText="1"/>
      <protection locked="0"/>
    </xf>
    <xf numFmtId="1" fontId="9" fillId="4" borderId="54" xfId="0" applyNumberFormat="1" applyFont="1" applyFill="1" applyBorder="1" applyProtection="1">
      <protection locked="0"/>
    </xf>
    <xf numFmtId="1" fontId="9" fillId="4" borderId="32" xfId="0" applyNumberFormat="1" applyFont="1" applyFill="1" applyBorder="1" applyProtection="1">
      <protection locked="0"/>
    </xf>
    <xf numFmtId="0" fontId="9" fillId="0" borderId="36" xfId="0" applyFont="1" applyBorder="1" applyAlignment="1" applyProtection="1">
      <alignment vertical="top" wrapText="1"/>
      <protection locked="0"/>
    </xf>
    <xf numFmtId="1" fontId="9" fillId="4" borderId="37" xfId="0" applyNumberFormat="1" applyFont="1" applyFill="1" applyBorder="1" applyProtection="1">
      <protection locked="0"/>
    </xf>
    <xf numFmtId="0" fontId="11" fillId="2" borderId="14" xfId="0" applyFont="1" applyFill="1" applyBorder="1" applyAlignment="1" applyProtection="1">
      <alignment wrapText="1"/>
      <protection locked="0"/>
    </xf>
    <xf numFmtId="0" fontId="19" fillId="0" borderId="0" xfId="2" applyFont="1"/>
    <xf numFmtId="44" fontId="19" fillId="0" borderId="0" xfId="2" applyNumberFormat="1" applyFont="1"/>
    <xf numFmtId="0" fontId="27" fillId="14" borderId="0" xfId="5"/>
    <xf numFmtId="0" fontId="28" fillId="15" borderId="0" xfId="6"/>
    <xf numFmtId="1" fontId="19" fillId="0" borderId="0" xfId="2" applyNumberFormat="1" applyFont="1"/>
    <xf numFmtId="0" fontId="29" fillId="16" borderId="59" xfId="7"/>
    <xf numFmtId="1" fontId="9" fillId="0" borderId="0" xfId="0" applyNumberFormat="1" applyFont="1" applyFill="1" applyProtection="1">
      <protection locked="0"/>
    </xf>
    <xf numFmtId="164" fontId="19" fillId="0" borderId="0" xfId="2" applyNumberFormat="1" applyFont="1" applyBorder="1"/>
    <xf numFmtId="0" fontId="15" fillId="4" borderId="16" xfId="0" applyFont="1" applyFill="1" applyBorder="1" applyAlignment="1" applyProtection="1">
      <alignment horizontal="center"/>
      <protection locked="0"/>
    </xf>
    <xf numFmtId="0" fontId="15" fillId="4" borderId="56" xfId="0" applyFont="1" applyFill="1" applyBorder="1" applyAlignment="1" applyProtection="1">
      <alignment horizontal="center"/>
      <protection locked="0"/>
    </xf>
    <xf numFmtId="0" fontId="15" fillId="4" borderId="32" xfId="0" applyFont="1" applyFill="1" applyBorder="1" applyAlignment="1" applyProtection="1">
      <alignment horizontal="center"/>
      <protection locked="0"/>
    </xf>
    <xf numFmtId="0" fontId="9" fillId="4" borderId="17" xfId="0" applyFont="1" applyFill="1" applyBorder="1" applyAlignment="1" applyProtection="1">
      <alignment horizontal="center"/>
      <protection locked="0"/>
    </xf>
    <xf numFmtId="0" fontId="9" fillId="4" borderId="57" xfId="0" applyFont="1" applyFill="1" applyBorder="1" applyAlignment="1" applyProtection="1">
      <alignment horizontal="center"/>
      <protection locked="0"/>
    </xf>
    <xf numFmtId="0" fontId="9" fillId="4" borderId="6" xfId="0" applyFont="1" applyFill="1" applyBorder="1" applyAlignment="1" applyProtection="1">
      <alignment horizontal="center"/>
      <protection locked="0"/>
    </xf>
    <xf numFmtId="0" fontId="9" fillId="4" borderId="22" xfId="0" applyFont="1" applyFill="1" applyBorder="1" applyAlignment="1" applyProtection="1">
      <alignment horizontal="center"/>
      <protection locked="0"/>
    </xf>
    <xf numFmtId="0" fontId="9" fillId="4" borderId="5" xfId="0" applyFont="1" applyFill="1" applyBorder="1" applyAlignment="1" applyProtection="1">
      <alignment horizontal="center"/>
      <protection locked="0"/>
    </xf>
    <xf numFmtId="0" fontId="4" fillId="5" borderId="23" xfId="2" applyFont="1" applyFill="1" applyBorder="1" applyAlignment="1">
      <alignment horizontal="left" vertical="center" indent="1"/>
    </xf>
    <xf numFmtId="0" fontId="4" fillId="5" borderId="25" xfId="2" applyFont="1" applyFill="1" applyBorder="1" applyAlignment="1">
      <alignment horizontal="left" vertical="center" indent="1"/>
    </xf>
    <xf numFmtId="49" fontId="2" fillId="0" borderId="0" xfId="0" applyNumberFormat="1" applyFont="1" applyAlignment="1">
      <alignment horizontal="left"/>
    </xf>
    <xf numFmtId="49" fontId="2" fillId="0" borderId="0" xfId="0" applyNumberFormat="1" applyFont="1" applyBorder="1" applyAlignment="1">
      <alignment horizontal="left"/>
    </xf>
    <xf numFmtId="0" fontId="28" fillId="0" borderId="0" xfId="6" applyFill="1" applyBorder="1" applyProtection="1">
      <protection locked="0"/>
    </xf>
    <xf numFmtId="44" fontId="18" fillId="0" borderId="39" xfId="4" applyFont="1" applyFill="1" applyBorder="1"/>
    <xf numFmtId="0" fontId="9" fillId="2" borderId="18" xfId="0" applyFont="1" applyFill="1" applyBorder="1" applyAlignment="1" applyProtection="1">
      <alignment horizontal="center"/>
      <protection locked="0"/>
    </xf>
    <xf numFmtId="0" fontId="9" fillId="2" borderId="58" xfId="0" applyFont="1" applyFill="1" applyBorder="1" applyAlignment="1" applyProtection="1">
      <alignment horizontal="center"/>
      <protection locked="0"/>
    </xf>
    <xf numFmtId="37" fontId="9" fillId="2" borderId="3" xfId="0" applyNumberFormat="1"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9" fillId="2" borderId="49" xfId="0" applyFont="1" applyFill="1" applyBorder="1" applyAlignment="1" applyProtection="1">
      <alignment horizontal="center"/>
      <protection locked="0"/>
    </xf>
    <xf numFmtId="0" fontId="11" fillId="0" borderId="0" xfId="0" applyFont="1"/>
    <xf numFmtId="49" fontId="2" fillId="10" borderId="0" xfId="0" applyNumberFormat="1" applyFont="1" applyFill="1" applyBorder="1" applyAlignment="1">
      <alignment horizontal="left"/>
    </xf>
    <xf numFmtId="0" fontId="9" fillId="10" borderId="0" xfId="0" applyFont="1" applyFill="1" applyBorder="1" applyProtection="1">
      <protection locked="0"/>
    </xf>
    <xf numFmtId="0" fontId="4" fillId="5" borderId="24" xfId="2" applyFont="1" applyFill="1" applyBorder="1" applyAlignment="1">
      <alignment horizontal="left" vertical="center" indent="1"/>
    </xf>
    <xf numFmtId="0" fontId="4" fillId="10" borderId="0" xfId="2" applyFont="1" applyFill="1" applyBorder="1" applyAlignment="1">
      <alignment horizontal="left" vertical="center" indent="1"/>
    </xf>
    <xf numFmtId="0" fontId="11" fillId="10" borderId="0" xfId="0" applyFont="1" applyFill="1" applyBorder="1" applyAlignment="1" applyProtection="1">
      <alignment horizontal="right"/>
      <protection locked="0"/>
    </xf>
    <xf numFmtId="0" fontId="13" fillId="10" borderId="0" xfId="0" applyFont="1" applyFill="1" applyBorder="1" applyAlignment="1" applyProtection="1">
      <alignment horizontal="center" vertical="top" wrapText="1"/>
      <protection locked="0"/>
    </xf>
    <xf numFmtId="0" fontId="13" fillId="10" borderId="0" xfId="0" applyFont="1" applyFill="1" applyBorder="1" applyAlignment="1" applyProtection="1">
      <alignment horizontal="center"/>
      <protection locked="0"/>
    </xf>
    <xf numFmtId="0" fontId="13" fillId="17" borderId="0" xfId="0" applyFont="1" applyFill="1" applyBorder="1" applyAlignment="1" applyProtection="1">
      <alignment horizontal="center"/>
      <protection locked="0"/>
    </xf>
    <xf numFmtId="0" fontId="9" fillId="4" borderId="62" xfId="0" applyFont="1" applyFill="1" applyBorder="1" applyAlignment="1" applyProtection="1">
      <alignment horizontal="center"/>
      <protection locked="0"/>
    </xf>
    <xf numFmtId="0" fontId="9" fillId="4" borderId="62" xfId="0" applyFont="1" applyFill="1" applyBorder="1" applyProtection="1">
      <protection locked="0"/>
    </xf>
    <xf numFmtId="0" fontId="15" fillId="4" borderId="62" xfId="0" applyFont="1" applyFill="1" applyBorder="1" applyAlignment="1" applyProtection="1">
      <alignment horizontal="center"/>
      <protection locked="0"/>
    </xf>
    <xf numFmtId="0" fontId="9" fillId="4" borderId="63" xfId="0" applyFont="1" applyFill="1" applyBorder="1" applyAlignment="1" applyProtection="1">
      <alignment horizontal="center"/>
      <protection locked="0"/>
    </xf>
    <xf numFmtId="0" fontId="9" fillId="4" borderId="55" xfId="0" applyFont="1" applyFill="1" applyBorder="1" applyAlignment="1" applyProtection="1">
      <alignment horizontal="center"/>
      <protection locked="0"/>
    </xf>
    <xf numFmtId="1" fontId="9" fillId="4" borderId="63" xfId="0" applyNumberFormat="1" applyFont="1" applyFill="1" applyBorder="1" applyProtection="1">
      <protection locked="0"/>
    </xf>
    <xf numFmtId="1" fontId="9" fillId="4" borderId="62" xfId="0" applyNumberFormat="1" applyFont="1" applyFill="1" applyBorder="1" applyProtection="1">
      <protection locked="0"/>
    </xf>
    <xf numFmtId="1" fontId="9" fillId="4" borderId="55" xfId="0" applyNumberFormat="1" applyFont="1" applyFill="1" applyBorder="1" applyProtection="1">
      <protection locked="0"/>
    </xf>
    <xf numFmtId="1" fontId="9" fillId="4" borderId="64" xfId="0" applyNumberFormat="1" applyFont="1" applyFill="1" applyBorder="1" applyProtection="1">
      <protection locked="0"/>
    </xf>
    <xf numFmtId="49" fontId="30" fillId="0" borderId="0" xfId="0" applyNumberFormat="1" applyFont="1" applyAlignment="1">
      <alignment horizontal="left"/>
    </xf>
    <xf numFmtId="49" fontId="30" fillId="0" borderId="0" xfId="0" applyNumberFormat="1" applyFont="1" applyBorder="1" applyAlignment="1">
      <alignment horizontal="left"/>
    </xf>
    <xf numFmtId="0" fontId="17" fillId="2" borderId="49" xfId="0" applyFont="1" applyFill="1" applyBorder="1"/>
    <xf numFmtId="0" fontId="32" fillId="0" borderId="31" xfId="0" applyFont="1" applyBorder="1" applyAlignment="1">
      <alignment horizontal="justify" vertical="center"/>
    </xf>
    <xf numFmtId="0" fontId="32" fillId="0" borderId="31" xfId="0" applyFont="1" applyBorder="1" applyAlignment="1">
      <alignment horizontal="left" vertical="center"/>
    </xf>
    <xf numFmtId="0" fontId="16" fillId="0" borderId="0" xfId="0" applyFont="1" applyProtection="1">
      <protection locked="0"/>
    </xf>
    <xf numFmtId="0" fontId="16" fillId="0" borderId="0" xfId="0" applyFont="1" applyFill="1" applyBorder="1" applyProtection="1">
      <protection locked="0"/>
    </xf>
    <xf numFmtId="0" fontId="33" fillId="5" borderId="23" xfId="2" applyFont="1" applyFill="1" applyBorder="1" applyAlignment="1">
      <alignment horizontal="left" vertical="center" indent="1"/>
    </xf>
    <xf numFmtId="0" fontId="34" fillId="2" borderId="4" xfId="0" applyFont="1" applyFill="1" applyBorder="1" applyAlignment="1" applyProtection="1">
      <alignment horizontal="right"/>
      <protection locked="0"/>
    </xf>
    <xf numFmtId="0" fontId="34" fillId="0" borderId="6" xfId="0" applyFont="1" applyBorder="1" applyAlignment="1" applyProtection="1">
      <alignment horizontal="center" vertical="top" wrapText="1"/>
      <protection locked="0"/>
    </xf>
    <xf numFmtId="0" fontId="34" fillId="2" borderId="7" xfId="0" applyFont="1" applyFill="1" applyBorder="1" applyAlignment="1" applyProtection="1">
      <alignment horizontal="center"/>
      <protection locked="0"/>
    </xf>
    <xf numFmtId="0" fontId="34" fillId="0" borderId="9" xfId="0" applyFont="1" applyBorder="1" applyAlignment="1" applyProtection="1">
      <alignment horizontal="center" vertical="top" wrapText="1"/>
      <protection locked="0"/>
    </xf>
    <xf numFmtId="0" fontId="34" fillId="3" borderId="7" xfId="0" applyFont="1" applyFill="1" applyBorder="1" applyAlignment="1" applyProtection="1">
      <alignment horizontal="center"/>
      <protection locked="0"/>
    </xf>
    <xf numFmtId="0" fontId="34" fillId="0" borderId="10" xfId="0" applyFont="1" applyBorder="1" applyAlignment="1" applyProtection="1">
      <alignment horizontal="center" vertical="top" wrapText="1"/>
      <protection locked="0"/>
    </xf>
    <xf numFmtId="0" fontId="34" fillId="0" borderId="15" xfId="0" applyFont="1" applyBorder="1" applyAlignment="1" applyProtection="1">
      <alignment horizontal="center" vertical="top" wrapText="1"/>
      <protection locked="0"/>
    </xf>
    <xf numFmtId="0" fontId="34" fillId="0" borderId="6" xfId="0" applyFont="1" applyFill="1" applyBorder="1" applyAlignment="1" applyProtection="1">
      <alignment horizontal="center" vertical="top" wrapText="1"/>
      <protection locked="0"/>
    </xf>
    <xf numFmtId="0" fontId="34" fillId="0" borderId="9" xfId="0" applyFont="1" applyFill="1" applyBorder="1" applyAlignment="1" applyProtection="1">
      <alignment horizontal="center" vertical="top" wrapText="1"/>
      <protection locked="0"/>
    </xf>
    <xf numFmtId="0" fontId="34" fillId="0" borderId="5" xfId="0" applyFont="1" applyBorder="1" applyAlignment="1" applyProtection="1">
      <alignment horizontal="center" vertical="top" wrapText="1"/>
      <protection locked="0"/>
    </xf>
    <xf numFmtId="0" fontId="34" fillId="2" borderId="14" xfId="0" applyFont="1" applyFill="1" applyBorder="1" applyProtection="1">
      <protection locked="0"/>
    </xf>
    <xf numFmtId="0" fontId="35" fillId="2" borderId="3" xfId="0" applyFont="1" applyFill="1" applyBorder="1" applyAlignment="1" applyProtection="1">
      <protection locked="0"/>
    </xf>
    <xf numFmtId="0" fontId="36" fillId="0" borderId="0" xfId="0" applyFont="1" applyAlignment="1" applyProtection="1">
      <alignment wrapText="1"/>
      <protection locked="0"/>
    </xf>
    <xf numFmtId="0" fontId="36" fillId="10" borderId="0" xfId="0" applyFont="1" applyFill="1" applyBorder="1" applyProtection="1">
      <protection locked="0"/>
    </xf>
    <xf numFmtId="0" fontId="36" fillId="0" borderId="0" xfId="0" applyFont="1" applyFill="1" applyProtection="1">
      <protection locked="0"/>
    </xf>
    <xf numFmtId="0" fontId="36" fillId="0" borderId="0" xfId="0" applyFont="1"/>
    <xf numFmtId="0" fontId="30" fillId="10" borderId="0" xfId="0" applyFont="1" applyFill="1" applyProtection="1">
      <protection locked="0"/>
    </xf>
    <xf numFmtId="0" fontId="37" fillId="10" borderId="0" xfId="0" applyFont="1" applyFill="1" applyProtection="1">
      <protection locked="0"/>
    </xf>
    <xf numFmtId="0" fontId="37" fillId="10" borderId="0" xfId="0" applyFont="1" applyFill="1"/>
    <xf numFmtId="0" fontId="36" fillId="10" borderId="0" xfId="0" applyFont="1" applyFill="1" applyProtection="1">
      <protection locked="0"/>
    </xf>
    <xf numFmtId="0" fontId="9" fillId="12" borderId="9" xfId="0" applyFont="1" applyFill="1" applyBorder="1" applyProtection="1">
      <protection locked="0"/>
    </xf>
    <xf numFmtId="0" fontId="9" fillId="12" borderId="2" xfId="0" applyFont="1" applyFill="1" applyBorder="1" applyProtection="1">
      <protection locked="0"/>
    </xf>
    <xf numFmtId="0" fontId="9" fillId="12" borderId="60" xfId="0" applyFont="1" applyFill="1" applyBorder="1" applyProtection="1">
      <protection locked="0"/>
    </xf>
    <xf numFmtId="165" fontId="9" fillId="12" borderId="9" xfId="0" applyNumberFormat="1" applyFont="1" applyFill="1" applyBorder="1" applyAlignment="1" applyProtection="1">
      <alignment horizontal="center"/>
      <protection locked="0"/>
    </xf>
    <xf numFmtId="165" fontId="9" fillId="12" borderId="2" xfId="0" applyNumberFormat="1" applyFont="1" applyFill="1" applyBorder="1" applyAlignment="1" applyProtection="1">
      <alignment horizontal="center"/>
      <protection locked="0"/>
    </xf>
    <xf numFmtId="165" fontId="9" fillId="12" borderId="60" xfId="0" applyNumberFormat="1" applyFont="1" applyFill="1" applyBorder="1" applyAlignment="1" applyProtection="1">
      <alignment horizontal="center"/>
      <protection locked="0"/>
    </xf>
    <xf numFmtId="0" fontId="9" fillId="12" borderId="9" xfId="0" applyFont="1" applyFill="1" applyBorder="1" applyAlignment="1" applyProtection="1">
      <alignment horizontal="center"/>
      <protection locked="0"/>
    </xf>
    <xf numFmtId="0" fontId="9" fillId="12" borderId="2" xfId="0" applyFont="1" applyFill="1" applyBorder="1" applyAlignment="1" applyProtection="1">
      <alignment horizontal="center"/>
      <protection locked="0"/>
    </xf>
    <xf numFmtId="0" fontId="9" fillId="12" borderId="60" xfId="0" applyFont="1" applyFill="1" applyBorder="1" applyAlignment="1" applyProtection="1">
      <alignment horizontal="center"/>
      <protection locked="0"/>
    </xf>
    <xf numFmtId="0" fontId="15" fillId="12" borderId="16" xfId="0" applyFont="1" applyFill="1" applyBorder="1" applyAlignment="1" applyProtection="1">
      <alignment horizontal="center"/>
      <protection locked="0"/>
    </xf>
    <xf numFmtId="0" fontId="15" fillId="12" borderId="0" xfId="0" applyFont="1" applyFill="1" applyBorder="1" applyAlignment="1" applyProtection="1">
      <alignment horizontal="center"/>
      <protection locked="0"/>
    </xf>
    <xf numFmtId="0" fontId="15" fillId="12" borderId="60" xfId="0" applyFont="1" applyFill="1" applyBorder="1" applyAlignment="1" applyProtection="1">
      <alignment horizontal="center"/>
      <protection locked="0"/>
    </xf>
    <xf numFmtId="0" fontId="9" fillId="12" borderId="17" xfId="0" applyFont="1" applyFill="1" applyBorder="1" applyAlignment="1" applyProtection="1">
      <alignment horizontal="center"/>
      <protection locked="0"/>
    </xf>
    <xf numFmtId="0" fontId="9" fillId="12" borderId="61" xfId="0" applyFont="1" applyFill="1" applyBorder="1" applyAlignment="1" applyProtection="1">
      <alignment horizontal="center"/>
      <protection locked="0"/>
    </xf>
    <xf numFmtId="0" fontId="9" fillId="12" borderId="5" xfId="0" applyFont="1" applyFill="1" applyBorder="1" applyAlignment="1" applyProtection="1">
      <alignment horizontal="center"/>
      <protection locked="0"/>
    </xf>
    <xf numFmtId="165" fontId="11" fillId="19" borderId="18" xfId="0" applyNumberFormat="1" applyFont="1" applyFill="1" applyBorder="1" applyAlignment="1" applyProtection="1">
      <alignment horizontal="center"/>
      <protection locked="0"/>
    </xf>
    <xf numFmtId="165" fontId="11" fillId="19" borderId="3" xfId="0" applyNumberFormat="1" applyFont="1" applyFill="1" applyBorder="1" applyAlignment="1" applyProtection="1">
      <alignment horizontal="center"/>
      <protection locked="0"/>
    </xf>
    <xf numFmtId="165" fontId="11" fillId="19" borderId="49" xfId="0" applyNumberFormat="1" applyFont="1" applyFill="1" applyBorder="1" applyAlignment="1" applyProtection="1">
      <alignment horizontal="center"/>
      <protection locked="0"/>
    </xf>
    <xf numFmtId="0" fontId="11" fillId="19" borderId="3" xfId="0" applyFont="1" applyFill="1" applyBorder="1" applyAlignment="1" applyProtection="1">
      <alignment horizontal="center"/>
      <protection locked="0"/>
    </xf>
    <xf numFmtId="0" fontId="11" fillId="19" borderId="49" xfId="0" applyFont="1" applyFill="1" applyBorder="1" applyAlignment="1" applyProtection="1">
      <alignment horizontal="center"/>
      <protection locked="0"/>
    </xf>
    <xf numFmtId="1" fontId="11" fillId="20" borderId="3" xfId="0" applyNumberFormat="1" applyFont="1" applyFill="1" applyBorder="1" applyAlignment="1" applyProtection="1">
      <alignment horizontal="center"/>
      <protection locked="0"/>
    </xf>
    <xf numFmtId="0" fontId="34" fillId="10" borderId="0" xfId="0" applyFont="1" applyFill="1" applyBorder="1" applyAlignment="1" applyProtection="1">
      <alignment horizontal="center"/>
      <protection locked="0"/>
    </xf>
    <xf numFmtId="0" fontId="12" fillId="2" borderId="49" xfId="0" applyFont="1" applyFill="1" applyBorder="1" applyAlignment="1" applyProtection="1">
      <protection locked="0"/>
    </xf>
    <xf numFmtId="37" fontId="9" fillId="0" borderId="0" xfId="0" applyNumberFormat="1" applyFont="1"/>
    <xf numFmtId="1" fontId="11" fillId="20" borderId="49" xfId="0" applyNumberFormat="1" applyFont="1" applyFill="1" applyBorder="1" applyAlignment="1" applyProtection="1">
      <alignment horizontal="center"/>
      <protection locked="0"/>
    </xf>
    <xf numFmtId="0" fontId="9" fillId="4" borderId="16" xfId="0" applyFont="1" applyFill="1" applyBorder="1" applyAlignment="1" applyProtection="1">
      <alignment horizontal="center"/>
      <protection locked="0"/>
    </xf>
    <xf numFmtId="0" fontId="9" fillId="4" borderId="16" xfId="0" applyFont="1" applyFill="1" applyBorder="1" applyProtection="1">
      <protection locked="0"/>
    </xf>
    <xf numFmtId="0" fontId="9" fillId="4" borderId="11" xfId="0" applyFont="1" applyFill="1" applyBorder="1" applyAlignment="1" applyProtection="1">
      <alignment horizontal="center"/>
      <protection locked="0"/>
    </xf>
    <xf numFmtId="0" fontId="9" fillId="4" borderId="20" xfId="0" applyFont="1" applyFill="1" applyBorder="1" applyAlignment="1" applyProtection="1">
      <alignment horizontal="center"/>
      <protection locked="0"/>
    </xf>
    <xf numFmtId="0" fontId="9" fillId="4" borderId="19" xfId="0" applyFont="1" applyFill="1" applyBorder="1" applyAlignment="1" applyProtection="1">
      <alignment horizontal="center"/>
      <protection locked="0"/>
    </xf>
    <xf numFmtId="165" fontId="9" fillId="12" borderId="0" xfId="0" applyNumberFormat="1" applyFont="1" applyFill="1" applyBorder="1" applyAlignment="1" applyProtection="1">
      <alignment horizontal="center"/>
      <protection locked="0"/>
    </xf>
    <xf numFmtId="0" fontId="15" fillId="12" borderId="20" xfId="0" applyFont="1" applyFill="1" applyBorder="1" applyAlignment="1" applyProtection="1">
      <alignment horizontal="center"/>
      <protection locked="0"/>
    </xf>
    <xf numFmtId="0" fontId="15" fillId="12" borderId="66" xfId="0" applyFont="1" applyFill="1" applyBorder="1" applyAlignment="1" applyProtection="1">
      <alignment horizontal="center"/>
      <protection locked="0"/>
    </xf>
    <xf numFmtId="165" fontId="9" fillId="12" borderId="16" xfId="0" applyNumberFormat="1" applyFont="1" applyFill="1" applyBorder="1" applyAlignment="1" applyProtection="1">
      <alignment horizontal="center"/>
      <protection locked="0"/>
    </xf>
    <xf numFmtId="0" fontId="6" fillId="0" borderId="26" xfId="0" applyFont="1" applyFill="1" applyBorder="1" applyAlignment="1">
      <alignment horizontal="left" vertical="center"/>
    </xf>
    <xf numFmtId="0" fontId="0" fillId="0" borderId="27" xfId="0" applyBorder="1" applyAlignment="1"/>
    <xf numFmtId="0" fontId="0" fillId="0" borderId="28" xfId="0" applyBorder="1" applyAlignment="1"/>
    <xf numFmtId="0" fontId="4" fillId="18" borderId="65" xfId="2" applyFont="1" applyFill="1" applyBorder="1" applyAlignment="1">
      <alignment horizontal="center" vertical="center"/>
    </xf>
    <xf numFmtId="0" fontId="4" fillId="18" borderId="47" xfId="2" applyFont="1" applyFill="1" applyBorder="1" applyAlignment="1">
      <alignment horizontal="center" vertical="center"/>
    </xf>
    <xf numFmtId="0" fontId="31" fillId="0" borderId="47" xfId="0" applyFont="1" applyBorder="1" applyAlignment="1">
      <alignment horizontal="center"/>
    </xf>
    <xf numFmtId="0" fontId="4" fillId="0" borderId="23" xfId="2" applyFont="1" applyFill="1" applyBorder="1" applyAlignment="1">
      <alignment horizontal="left" vertical="center" indent="1"/>
    </xf>
    <xf numFmtId="0" fontId="4" fillId="0" borderId="25" xfId="2" applyFont="1" applyFill="1" applyBorder="1" applyAlignment="1">
      <alignment horizontal="left" vertical="center" indent="1"/>
    </xf>
    <xf numFmtId="0" fontId="24" fillId="13" borderId="26" xfId="2" applyFont="1" applyFill="1" applyBorder="1" applyAlignment="1">
      <alignment horizontal="left" vertical="center"/>
    </xf>
    <xf numFmtId="0" fontId="24" fillId="13" borderId="27" xfId="2" applyFont="1" applyFill="1" applyBorder="1" applyAlignment="1">
      <alignment horizontal="left" vertical="center"/>
    </xf>
    <xf numFmtId="0" fontId="24" fillId="13" borderId="28" xfId="2" applyFont="1" applyFill="1" applyBorder="1" applyAlignment="1">
      <alignment horizontal="left" vertical="center"/>
    </xf>
    <xf numFmtId="0" fontId="18" fillId="0" borderId="38" xfId="2" applyFont="1" applyBorder="1" applyAlignment="1">
      <alignment horizontal="left"/>
    </xf>
    <xf numFmtId="0" fontId="18" fillId="0" borderId="8" xfId="2" applyFont="1" applyBorder="1" applyAlignment="1">
      <alignment horizontal="left"/>
    </xf>
    <xf numFmtId="49" fontId="19" fillId="12" borderId="29" xfId="2" applyNumberFormat="1" applyFont="1" applyFill="1" applyBorder="1" applyAlignment="1">
      <alignment horizontal="left" vertical="center"/>
    </xf>
    <xf numFmtId="49" fontId="19" fillId="12" borderId="1" xfId="2" applyNumberFormat="1" applyFont="1" applyFill="1" applyBorder="1" applyAlignment="1">
      <alignment horizontal="left" vertical="center"/>
    </xf>
    <xf numFmtId="49" fontId="19" fillId="12" borderId="30" xfId="2" applyNumberFormat="1" applyFont="1" applyFill="1" applyBorder="1" applyAlignment="1">
      <alignment horizontal="left" vertical="center"/>
    </xf>
    <xf numFmtId="0" fontId="19" fillId="7" borderId="29" xfId="2" applyFont="1" applyFill="1" applyBorder="1" applyAlignment="1">
      <alignment horizontal="left"/>
    </xf>
    <xf numFmtId="0" fontId="23" fillId="7" borderId="46" xfId="2" applyFont="1" applyFill="1" applyBorder="1" applyAlignment="1">
      <alignment horizontal="left"/>
    </xf>
    <xf numFmtId="0" fontId="19" fillId="7" borderId="18" xfId="2" applyFont="1" applyFill="1" applyBorder="1" applyAlignment="1">
      <alignment horizontal="left"/>
    </xf>
    <xf numFmtId="0" fontId="23" fillId="7" borderId="47" xfId="2" applyFont="1" applyFill="1" applyBorder="1" applyAlignment="1">
      <alignment horizontal="left"/>
    </xf>
    <xf numFmtId="0" fontId="19" fillId="0" borderId="26" xfId="2" applyFont="1" applyBorder="1" applyAlignment="1">
      <alignment horizontal="center" wrapText="1"/>
    </xf>
    <xf numFmtId="0" fontId="19" fillId="0" borderId="27" xfId="2" applyFont="1" applyBorder="1" applyAlignment="1">
      <alignment horizontal="center" wrapText="1"/>
    </xf>
    <xf numFmtId="0" fontId="19" fillId="0" borderId="28" xfId="2" applyFont="1" applyBorder="1" applyAlignment="1">
      <alignment horizontal="center" wrapText="1"/>
    </xf>
    <xf numFmtId="49" fontId="18" fillId="8" borderId="26" xfId="2" applyNumberFormat="1" applyFont="1" applyFill="1" applyBorder="1" applyAlignment="1">
      <alignment horizontal="left" vertical="center" wrapText="1"/>
    </xf>
    <xf numFmtId="49" fontId="18" fillId="8" borderId="27" xfId="2" applyNumberFormat="1" applyFont="1" applyFill="1" applyBorder="1" applyAlignment="1">
      <alignment horizontal="left" vertical="center" wrapText="1"/>
    </xf>
    <xf numFmtId="49" fontId="18" fillId="8" borderId="28" xfId="2" applyNumberFormat="1" applyFont="1" applyFill="1" applyBorder="1" applyAlignment="1">
      <alignment horizontal="left" vertical="center" wrapText="1"/>
    </xf>
    <xf numFmtId="0" fontId="19" fillId="0" borderId="33" xfId="2" applyFont="1" applyBorder="1" applyAlignment="1" applyProtection="1">
      <alignment horizontal="left"/>
      <protection locked="0"/>
    </xf>
    <xf numFmtId="0" fontId="19" fillId="0" borderId="30" xfId="2" applyFont="1" applyBorder="1" applyAlignment="1" applyProtection="1">
      <alignment horizontal="left"/>
      <protection locked="0"/>
    </xf>
    <xf numFmtId="0" fontId="18" fillId="0" borderId="34" xfId="2" applyFont="1" applyBorder="1" applyAlignment="1">
      <alignment horizontal="center"/>
    </xf>
    <xf numFmtId="0" fontId="18" fillId="0" borderId="35" xfId="2" applyFont="1" applyBorder="1" applyAlignment="1">
      <alignment horizontal="center"/>
    </xf>
    <xf numFmtId="49" fontId="19" fillId="9" borderId="36" xfId="2" applyNumberFormat="1" applyFont="1" applyFill="1" applyBorder="1" applyAlignment="1">
      <alignment horizontal="left" vertical="center"/>
    </xf>
    <xf numFmtId="49" fontId="19" fillId="9" borderId="11" xfId="2" applyNumberFormat="1" applyFont="1" applyFill="1" applyBorder="1" applyAlignment="1">
      <alignment horizontal="left" vertical="center"/>
    </xf>
    <xf numFmtId="49" fontId="19" fillId="9" borderId="37" xfId="2" applyNumberFormat="1" applyFont="1" applyFill="1" applyBorder="1" applyAlignment="1">
      <alignment horizontal="left" vertical="center"/>
    </xf>
    <xf numFmtId="49" fontId="19" fillId="9" borderId="29" xfId="2" applyNumberFormat="1" applyFont="1" applyFill="1" applyBorder="1" applyAlignment="1">
      <alignment horizontal="left" vertical="center"/>
    </xf>
    <xf numFmtId="49" fontId="19" fillId="9" borderId="1" xfId="2" applyNumberFormat="1" applyFont="1" applyFill="1" applyBorder="1" applyAlignment="1">
      <alignment horizontal="left" vertical="center"/>
    </xf>
    <xf numFmtId="49" fontId="19" fillId="9" borderId="30" xfId="2" applyNumberFormat="1" applyFont="1" applyFill="1" applyBorder="1" applyAlignment="1">
      <alignment horizontal="left" vertical="center"/>
    </xf>
    <xf numFmtId="0" fontId="19" fillId="11" borderId="43" xfId="2" applyFont="1" applyFill="1" applyBorder="1" applyAlignment="1">
      <alignment horizontal="left"/>
    </xf>
    <xf numFmtId="0" fontId="23" fillId="11" borderId="44" xfId="2" applyFont="1" applyFill="1" applyBorder="1" applyAlignment="1">
      <alignment horizontal="left"/>
    </xf>
  </cellXfs>
  <cellStyles count="8">
    <cellStyle name="Bad" xfId="5" builtinId="27"/>
    <cellStyle name="Calculation" xfId="7" builtinId="22"/>
    <cellStyle name="Comma 2" xfId="1" xr:uid="{00000000-0005-0000-0000-000000000000}"/>
    <cellStyle name="Currency 2" xfId="4" xr:uid="{2BA4D5D8-6B11-4F69-BAFF-A85D08705F57}"/>
    <cellStyle name="Good" xfId="3" builtinId="26"/>
    <cellStyle name="Neutral" xfId="6" builtinId="28"/>
    <cellStyle name="Normal" xfId="0" builtinId="0"/>
    <cellStyle name="Normal 2" xfId="2" xr:uid="{9E20829F-5FBB-48FE-BF5D-305509F9BCCD}"/>
  </cellStyles>
  <dxfs count="3">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13BEE-A162-4257-95C1-5186301A2AF3}">
  <sheetPr>
    <tabColor theme="8" tint="0.39997558519241921"/>
    <pageSetUpPr fitToPage="1"/>
  </sheetPr>
  <dimension ref="B2:AK61"/>
  <sheetViews>
    <sheetView tabSelected="1" zoomScale="80" zoomScaleNormal="80" workbookViewId="0">
      <pane xSplit="2" ySplit="9" topLeftCell="C10" activePane="bottomRight" state="frozen"/>
      <selection pane="topRight" activeCell="C1" sqref="C1"/>
      <selection pane="bottomLeft" activeCell="A10" sqref="A10"/>
      <selection pane="bottomRight" activeCell="A8" sqref="A8"/>
    </sheetView>
  </sheetViews>
  <sheetFormatPr defaultColWidth="9" defaultRowHeight="13.8" outlineLevelRow="1" x14ac:dyDescent="0.25"/>
  <cols>
    <col min="1" max="1" width="1.77734375" style="4" customWidth="1"/>
    <col min="2" max="2" width="3" style="5" customWidth="1"/>
    <col min="3" max="3" width="69" style="24" customWidth="1"/>
    <col min="4" max="4" width="11.44140625" style="156" bestFit="1" customWidth="1"/>
    <col min="5" max="6" width="13.109375" style="4" bestFit="1" customWidth="1"/>
    <col min="7" max="7" width="15" style="4" bestFit="1" customWidth="1"/>
    <col min="8" max="8" width="13.109375" style="4" bestFit="1" customWidth="1"/>
    <col min="9" max="9" width="15.109375" style="4" bestFit="1" customWidth="1"/>
    <col min="10" max="10" width="17.21875" style="4" bestFit="1" customWidth="1"/>
    <col min="11" max="11" width="13.109375" style="4" bestFit="1" customWidth="1"/>
    <col min="12" max="12" width="4.5546875" style="135" customWidth="1"/>
    <col min="13" max="13" width="12.88671875" style="3" bestFit="1" customWidth="1"/>
    <col min="14" max="14" width="12.5546875" style="3" bestFit="1" customWidth="1"/>
    <col min="15" max="15" width="15" style="3" bestFit="1" customWidth="1"/>
    <col min="16" max="16" width="12.5546875" style="3" bestFit="1" customWidth="1"/>
    <col min="17" max="17" width="15.109375" style="3" bestFit="1" customWidth="1"/>
    <col min="18" max="18" width="17.21875" style="3" bestFit="1" customWidth="1"/>
    <col min="19" max="19" width="12.5546875" style="3" bestFit="1" customWidth="1"/>
    <col min="20" max="20" width="4.5546875" style="4" customWidth="1"/>
    <col min="21" max="21" width="12.88671875" style="4" bestFit="1" customWidth="1"/>
    <col min="22" max="22" width="12.5546875" style="4" bestFit="1" customWidth="1"/>
    <col min="23" max="23" width="15" style="4" bestFit="1" customWidth="1"/>
    <col min="24" max="24" width="12.5546875" style="4" bestFit="1" customWidth="1"/>
    <col min="25" max="25" width="15.109375" style="4" bestFit="1" customWidth="1"/>
    <col min="26" max="26" width="17.21875" style="4" bestFit="1" customWidth="1"/>
    <col min="27" max="27" width="12.5546875" style="4" bestFit="1" customWidth="1"/>
    <col min="28" max="28" width="4.5546875" style="4" customWidth="1"/>
    <col min="29" max="29" width="12.88671875" style="4" bestFit="1" customWidth="1"/>
    <col min="30" max="30" width="12.5546875" style="4" bestFit="1" customWidth="1"/>
    <col min="31" max="31" width="15" style="4" bestFit="1" customWidth="1"/>
    <col min="32" max="32" width="12.5546875" style="4" bestFit="1" customWidth="1"/>
    <col min="33" max="33" width="15.109375" style="4" bestFit="1" customWidth="1"/>
    <col min="34" max="34" width="17.21875" style="4" bestFit="1" customWidth="1"/>
    <col min="35" max="35" width="12.5546875" style="4" bestFit="1" customWidth="1"/>
    <col min="36" max="16384" width="9" style="4"/>
  </cols>
  <sheetData>
    <row r="2" spans="2:35" s="174" customFormat="1" ht="18" x14ac:dyDescent="0.35">
      <c r="B2" s="171"/>
      <c r="C2" s="175"/>
      <c r="D2" s="176"/>
      <c r="E2" s="177"/>
      <c r="F2" s="177"/>
      <c r="G2" s="177"/>
      <c r="H2" s="177"/>
      <c r="I2" s="177"/>
      <c r="J2" s="177"/>
      <c r="K2" s="177"/>
      <c r="L2" s="172"/>
      <c r="M2" s="178"/>
      <c r="N2" s="178"/>
      <c r="O2" s="178"/>
      <c r="P2" s="178"/>
      <c r="Q2" s="178"/>
      <c r="R2" s="173"/>
      <c r="S2" s="173"/>
    </row>
    <row r="3" spans="2:35" ht="17.399999999999999" x14ac:dyDescent="0.3">
      <c r="B3" s="1"/>
      <c r="C3" s="124" t="s">
        <v>20</v>
      </c>
      <c r="D3" s="151"/>
      <c r="L3" s="134"/>
      <c r="M3" s="124"/>
      <c r="N3" s="124"/>
      <c r="O3" s="124"/>
      <c r="P3" s="124"/>
      <c r="Q3" s="124"/>
      <c r="R3" s="124"/>
      <c r="S3" s="2"/>
    </row>
    <row r="4" spans="2:35" ht="17.399999999999999" x14ac:dyDescent="0.3">
      <c r="C4" s="151" t="s">
        <v>87</v>
      </c>
      <c r="D4" s="151"/>
      <c r="L4" s="134"/>
      <c r="M4" s="124"/>
      <c r="N4" s="124"/>
      <c r="O4" s="124"/>
      <c r="P4" s="124"/>
      <c r="Q4" s="124"/>
      <c r="R4" s="124"/>
    </row>
    <row r="5" spans="2:35" ht="17.399999999999999" x14ac:dyDescent="0.3">
      <c r="B5" s="6"/>
      <c r="C5" s="152" t="s">
        <v>86</v>
      </c>
      <c r="D5" s="152"/>
      <c r="K5" s="133"/>
      <c r="L5" s="134"/>
      <c r="M5" s="125"/>
      <c r="N5" s="125"/>
      <c r="O5" s="125"/>
      <c r="P5" s="125"/>
      <c r="Q5" s="125"/>
      <c r="R5" s="125"/>
      <c r="S5" s="7"/>
    </row>
    <row r="6" spans="2:35" ht="14.4" x14ac:dyDescent="0.3">
      <c r="B6" s="8"/>
      <c r="C6" s="9"/>
      <c r="D6" s="157"/>
      <c r="M6" s="126"/>
      <c r="N6" s="126"/>
      <c r="O6" s="126"/>
      <c r="P6" s="126"/>
      <c r="Q6" s="126"/>
      <c r="R6" s="126"/>
      <c r="S6" s="126"/>
    </row>
    <row r="7" spans="2:35" ht="14.4" x14ac:dyDescent="0.3">
      <c r="B7" s="11"/>
      <c r="C7" s="10"/>
      <c r="D7" s="157"/>
      <c r="R7" s="126"/>
      <c r="S7" s="126"/>
    </row>
    <row r="8" spans="2:35" ht="32.1" customHeight="1" thickBot="1" x14ac:dyDescent="0.35">
      <c r="B8" s="122"/>
      <c r="C8" s="123" t="s">
        <v>0</v>
      </c>
      <c r="D8" s="158" t="s">
        <v>1</v>
      </c>
      <c r="E8" s="216" t="s">
        <v>71</v>
      </c>
      <c r="F8" s="217"/>
      <c r="G8" s="217"/>
      <c r="H8" s="217"/>
      <c r="I8" s="217"/>
      <c r="J8" s="218"/>
      <c r="K8" s="218"/>
      <c r="L8" s="137"/>
      <c r="M8" s="136" t="s">
        <v>104</v>
      </c>
      <c r="N8" s="136"/>
      <c r="O8" s="136"/>
      <c r="P8" s="136"/>
      <c r="Q8" s="136"/>
      <c r="R8" s="219"/>
      <c r="S8" s="220"/>
      <c r="U8" s="122" t="s">
        <v>103</v>
      </c>
      <c r="V8" s="122"/>
      <c r="W8" s="122"/>
      <c r="X8" s="122"/>
      <c r="Y8" s="122"/>
      <c r="Z8" s="219"/>
      <c r="AA8" s="220"/>
      <c r="AC8" s="122" t="s">
        <v>102</v>
      </c>
      <c r="AD8" s="122"/>
      <c r="AE8" s="122"/>
      <c r="AF8" s="122"/>
      <c r="AG8" s="122"/>
      <c r="AH8" s="219"/>
      <c r="AI8" s="220"/>
    </row>
    <row r="9" spans="2:35" ht="16.2" thickBot="1" x14ac:dyDescent="0.35">
      <c r="B9" s="12" t="s">
        <v>2</v>
      </c>
      <c r="C9" s="93"/>
      <c r="D9" s="159"/>
      <c r="E9" s="197" t="s">
        <v>66</v>
      </c>
      <c r="F9" s="197" t="s">
        <v>67</v>
      </c>
      <c r="G9" s="198" t="s">
        <v>68</v>
      </c>
      <c r="H9" s="198" t="s">
        <v>88</v>
      </c>
      <c r="I9" s="198" t="s">
        <v>89</v>
      </c>
      <c r="J9" s="198" t="s">
        <v>90</v>
      </c>
      <c r="K9" s="198" t="s">
        <v>91</v>
      </c>
      <c r="L9" s="138"/>
      <c r="M9" s="131" t="s">
        <v>66</v>
      </c>
      <c r="N9" s="131" t="s">
        <v>67</v>
      </c>
      <c r="O9" s="132" t="s">
        <v>68</v>
      </c>
      <c r="P9" s="131" t="s">
        <v>88</v>
      </c>
      <c r="Q9" s="131" t="s">
        <v>89</v>
      </c>
      <c r="R9" s="131" t="s">
        <v>90</v>
      </c>
      <c r="S9" s="132" t="s">
        <v>91</v>
      </c>
      <c r="U9" s="131" t="s">
        <v>66</v>
      </c>
      <c r="V9" s="131" t="s">
        <v>67</v>
      </c>
      <c r="W9" s="131" t="s">
        <v>68</v>
      </c>
      <c r="X9" s="131" t="s">
        <v>88</v>
      </c>
      <c r="Y9" s="131" t="s">
        <v>89</v>
      </c>
      <c r="Z9" s="131" t="s">
        <v>90</v>
      </c>
      <c r="AA9" s="132" t="s">
        <v>91</v>
      </c>
      <c r="AC9" s="131" t="s">
        <v>66</v>
      </c>
      <c r="AD9" s="131" t="s">
        <v>67</v>
      </c>
      <c r="AE9" s="132" t="s">
        <v>68</v>
      </c>
      <c r="AF9" s="132" t="s">
        <v>88</v>
      </c>
      <c r="AG9" s="132" t="s">
        <v>89</v>
      </c>
      <c r="AH9" s="132" t="s">
        <v>90</v>
      </c>
      <c r="AI9" s="132" t="s">
        <v>91</v>
      </c>
    </row>
    <row r="10" spans="2:35" ht="14.4" thickBot="1" x14ac:dyDescent="0.3">
      <c r="B10" s="13"/>
      <c r="C10" s="94" t="s">
        <v>3</v>
      </c>
      <c r="D10" s="160" t="s">
        <v>4</v>
      </c>
      <c r="E10" s="185" t="s">
        <v>92</v>
      </c>
      <c r="F10" s="186" t="s">
        <v>98</v>
      </c>
      <c r="G10" s="186" t="s">
        <v>93</v>
      </c>
      <c r="H10" s="186" t="s">
        <v>94</v>
      </c>
      <c r="I10" s="186" t="s">
        <v>95</v>
      </c>
      <c r="J10" s="186" t="s">
        <v>96</v>
      </c>
      <c r="K10" s="187" t="s">
        <v>97</v>
      </c>
      <c r="L10" s="139"/>
      <c r="M10" s="142" t="s">
        <v>92</v>
      </c>
      <c r="N10" s="204" t="s">
        <v>98</v>
      </c>
      <c r="O10" s="204" t="s">
        <v>93</v>
      </c>
      <c r="P10" s="204" t="s">
        <v>94</v>
      </c>
      <c r="Q10" s="204" t="s">
        <v>95</v>
      </c>
      <c r="R10" s="15" t="s">
        <v>96</v>
      </c>
      <c r="S10" s="95" t="s">
        <v>97</v>
      </c>
      <c r="U10" s="142" t="s">
        <v>92</v>
      </c>
      <c r="V10" s="204" t="s">
        <v>98</v>
      </c>
      <c r="W10" s="204" t="s">
        <v>93</v>
      </c>
      <c r="X10" s="204" t="s">
        <v>94</v>
      </c>
      <c r="Y10" s="204" t="s">
        <v>95</v>
      </c>
      <c r="Z10" s="15" t="s">
        <v>96</v>
      </c>
      <c r="AA10" s="95" t="s">
        <v>97</v>
      </c>
      <c r="AC10" s="142" t="s">
        <v>92</v>
      </c>
      <c r="AD10" s="204" t="s">
        <v>98</v>
      </c>
      <c r="AE10" s="204" t="s">
        <v>93</v>
      </c>
      <c r="AF10" s="204" t="s">
        <v>94</v>
      </c>
      <c r="AG10" s="204" t="s">
        <v>95</v>
      </c>
      <c r="AH10" s="15" t="s">
        <v>96</v>
      </c>
      <c r="AI10" s="95" t="s">
        <v>97</v>
      </c>
    </row>
    <row r="11" spans="2:35" ht="16.2" thickBot="1" x14ac:dyDescent="0.35">
      <c r="B11" s="170" t="s">
        <v>12</v>
      </c>
      <c r="C11" s="169" t="s">
        <v>73</v>
      </c>
      <c r="D11" s="161" t="s">
        <v>80</v>
      </c>
      <c r="E11" s="195">
        <f t="shared" ref="E11:K11" si="0">AVERAGE(M11,U11,AC11)</f>
        <v>23.333333333333332</v>
      </c>
      <c r="F11" s="195">
        <f t="shared" si="0"/>
        <v>41.666666666666664</v>
      </c>
      <c r="G11" s="195">
        <f t="shared" si="0"/>
        <v>33.333333333333336</v>
      </c>
      <c r="H11" s="195">
        <f t="shared" si="0"/>
        <v>23.333333333333332</v>
      </c>
      <c r="I11" s="195">
        <f t="shared" si="0"/>
        <v>20</v>
      </c>
      <c r="J11" s="195">
        <f t="shared" si="0"/>
        <v>31</v>
      </c>
      <c r="K11" s="196">
        <f t="shared" si="0"/>
        <v>30</v>
      </c>
      <c r="L11" s="140"/>
      <c r="M11" s="131">
        <v>25</v>
      </c>
      <c r="N11" s="131">
        <v>40</v>
      </c>
      <c r="O11" s="131">
        <v>30</v>
      </c>
      <c r="P11" s="131">
        <v>25</v>
      </c>
      <c r="Q11" s="131">
        <v>20</v>
      </c>
      <c r="R11" s="131">
        <v>29</v>
      </c>
      <c r="S11" s="132">
        <v>30</v>
      </c>
      <c r="U11" s="131">
        <v>25</v>
      </c>
      <c r="V11" s="131">
        <v>45</v>
      </c>
      <c r="W11" s="131">
        <v>30</v>
      </c>
      <c r="X11" s="131">
        <v>25</v>
      </c>
      <c r="Y11" s="131">
        <v>20</v>
      </c>
      <c r="Z11" s="131">
        <v>29</v>
      </c>
      <c r="AA11" s="132">
        <v>30</v>
      </c>
      <c r="AC11" s="131">
        <v>20</v>
      </c>
      <c r="AD11" s="131">
        <v>40</v>
      </c>
      <c r="AE11" s="131">
        <v>40</v>
      </c>
      <c r="AF11" s="131">
        <v>20</v>
      </c>
      <c r="AG11" s="131">
        <v>20</v>
      </c>
      <c r="AH11" s="131">
        <v>35</v>
      </c>
      <c r="AI11" s="132">
        <v>30</v>
      </c>
    </row>
    <row r="12" spans="2:35" ht="15.6" outlineLevel="1" x14ac:dyDescent="0.25">
      <c r="B12" s="80"/>
      <c r="C12" s="155" t="s">
        <v>74</v>
      </c>
      <c r="D12" s="162" t="s">
        <v>100</v>
      </c>
      <c r="E12" s="179"/>
      <c r="F12" s="180"/>
      <c r="G12" s="180"/>
      <c r="H12" s="180"/>
      <c r="I12" s="180"/>
      <c r="J12" s="180"/>
      <c r="K12" s="181"/>
      <c r="L12" s="139"/>
      <c r="M12" s="143"/>
      <c r="N12" s="205"/>
      <c r="O12" s="205"/>
      <c r="P12" s="205"/>
      <c r="Q12" s="205"/>
      <c r="R12" s="17"/>
      <c r="S12" s="96"/>
      <c r="U12" s="143"/>
      <c r="V12" s="205"/>
      <c r="W12" s="205"/>
      <c r="X12" s="205"/>
      <c r="Y12" s="205"/>
      <c r="Z12" s="17"/>
      <c r="AA12" s="96"/>
      <c r="AC12" s="143"/>
      <c r="AD12" s="205"/>
      <c r="AE12" s="205"/>
      <c r="AF12" s="205"/>
      <c r="AG12" s="205"/>
      <c r="AH12" s="17"/>
      <c r="AI12" s="96"/>
    </row>
    <row r="13" spans="2:35" ht="15.6" outlineLevel="1" x14ac:dyDescent="0.25">
      <c r="B13" s="80"/>
      <c r="C13" s="155" t="s">
        <v>75</v>
      </c>
      <c r="D13" s="162"/>
      <c r="E13" s="179"/>
      <c r="F13" s="180"/>
      <c r="G13" s="180"/>
      <c r="H13" s="180"/>
      <c r="I13" s="180"/>
      <c r="J13" s="180"/>
      <c r="K13" s="181"/>
      <c r="L13" s="139"/>
      <c r="M13" s="143"/>
      <c r="N13" s="205"/>
      <c r="O13" s="205"/>
      <c r="P13" s="205"/>
      <c r="Q13" s="205"/>
      <c r="R13" s="17"/>
      <c r="S13" s="96"/>
      <c r="U13" s="143"/>
      <c r="V13" s="205"/>
      <c r="W13" s="205"/>
      <c r="X13" s="205"/>
      <c r="Y13" s="205"/>
      <c r="Z13" s="17"/>
      <c r="AA13" s="96"/>
      <c r="AC13" s="143"/>
      <c r="AD13" s="205"/>
      <c r="AE13" s="205"/>
      <c r="AF13" s="205"/>
      <c r="AG13" s="205"/>
      <c r="AH13" s="17"/>
      <c r="AI13" s="96"/>
    </row>
    <row r="14" spans="2:35" ht="15.6" outlineLevel="1" x14ac:dyDescent="0.25">
      <c r="B14" s="80"/>
      <c r="C14" s="155" t="s">
        <v>76</v>
      </c>
      <c r="D14" s="162"/>
      <c r="E14" s="182"/>
      <c r="F14" s="183"/>
      <c r="G14" s="183"/>
      <c r="H14" s="183"/>
      <c r="I14" s="183"/>
      <c r="J14" s="183"/>
      <c r="K14" s="184"/>
      <c r="L14" s="139"/>
      <c r="M14" s="142"/>
      <c r="N14" s="204"/>
      <c r="O14" s="204"/>
      <c r="P14" s="204"/>
      <c r="Q14" s="204"/>
      <c r="R14" s="15"/>
      <c r="S14" s="95"/>
      <c r="U14" s="142"/>
      <c r="V14" s="204"/>
      <c r="W14" s="204"/>
      <c r="X14" s="204"/>
      <c r="Y14" s="204"/>
      <c r="Z14" s="15"/>
      <c r="AA14" s="95"/>
      <c r="AC14" s="142"/>
      <c r="AD14" s="204"/>
      <c r="AE14" s="204"/>
      <c r="AF14" s="204"/>
      <c r="AG14" s="204"/>
      <c r="AH14" s="15"/>
      <c r="AI14" s="95"/>
    </row>
    <row r="15" spans="2:35" ht="15.6" outlineLevel="1" x14ac:dyDescent="0.25">
      <c r="B15" s="80"/>
      <c r="C15" s="155" t="s">
        <v>77</v>
      </c>
      <c r="D15" s="162"/>
      <c r="E15" s="185"/>
      <c r="F15" s="186"/>
      <c r="G15" s="186"/>
      <c r="H15" s="186"/>
      <c r="I15" s="186"/>
      <c r="J15" s="186"/>
      <c r="K15" s="187"/>
      <c r="L15" s="139"/>
      <c r="M15" s="142"/>
      <c r="N15" s="204"/>
      <c r="O15" s="204"/>
      <c r="P15" s="204"/>
      <c r="Q15" s="204"/>
      <c r="R15" s="15"/>
      <c r="S15" s="95"/>
      <c r="U15" s="142"/>
      <c r="V15" s="204"/>
      <c r="W15" s="204"/>
      <c r="X15" s="204"/>
      <c r="Y15" s="204"/>
      <c r="Z15" s="15"/>
      <c r="AA15" s="95"/>
      <c r="AC15" s="142"/>
      <c r="AD15" s="204"/>
      <c r="AE15" s="204"/>
      <c r="AF15" s="204"/>
      <c r="AG15" s="204"/>
      <c r="AH15" s="15"/>
      <c r="AI15" s="95"/>
    </row>
    <row r="16" spans="2:35" ht="15.6" outlineLevel="1" x14ac:dyDescent="0.25">
      <c r="B16" s="81"/>
      <c r="C16" s="155" t="s">
        <v>78</v>
      </c>
      <c r="D16" s="162"/>
      <c r="E16" s="185"/>
      <c r="F16" s="186"/>
      <c r="G16" s="186"/>
      <c r="H16" s="186"/>
      <c r="I16" s="186"/>
      <c r="J16" s="186"/>
      <c r="K16" s="187"/>
      <c r="L16" s="139"/>
      <c r="M16" s="142"/>
      <c r="N16" s="204"/>
      <c r="O16" s="204"/>
      <c r="P16" s="204"/>
      <c r="Q16" s="204"/>
      <c r="R16" s="15"/>
      <c r="S16" s="95"/>
      <c r="U16" s="142"/>
      <c r="V16" s="204"/>
      <c r="W16" s="204"/>
      <c r="X16" s="204"/>
      <c r="Y16" s="204"/>
      <c r="Z16" s="15"/>
      <c r="AA16" s="95"/>
      <c r="AC16" s="142"/>
      <c r="AD16" s="204"/>
      <c r="AE16" s="204"/>
      <c r="AF16" s="204"/>
      <c r="AG16" s="204"/>
      <c r="AH16" s="15"/>
      <c r="AI16" s="95"/>
    </row>
    <row r="17" spans="2:35" ht="15.6" outlineLevel="1" x14ac:dyDescent="0.25">
      <c r="B17" s="81"/>
      <c r="C17" s="155"/>
      <c r="D17" s="162"/>
      <c r="E17" s="185"/>
      <c r="F17" s="186"/>
      <c r="G17" s="186"/>
      <c r="H17" s="186"/>
      <c r="I17" s="186"/>
      <c r="J17" s="186"/>
      <c r="K17" s="187"/>
      <c r="L17" s="139"/>
      <c r="M17" s="142"/>
      <c r="N17" s="204"/>
      <c r="O17" s="204"/>
      <c r="P17" s="204"/>
      <c r="Q17" s="204"/>
      <c r="R17" s="15"/>
      <c r="S17" s="95"/>
      <c r="U17" s="142"/>
      <c r="V17" s="204"/>
      <c r="W17" s="204"/>
      <c r="X17" s="204"/>
      <c r="Y17" s="204"/>
      <c r="Z17" s="15"/>
      <c r="AA17" s="95"/>
      <c r="AC17" s="142"/>
      <c r="AD17" s="204"/>
      <c r="AE17" s="204"/>
      <c r="AF17" s="204"/>
      <c r="AG17" s="204"/>
      <c r="AH17" s="15"/>
      <c r="AI17" s="95"/>
    </row>
    <row r="18" spans="2:35" ht="16.2" outlineLevel="1" thickBot="1" x14ac:dyDescent="0.3">
      <c r="B18" s="81"/>
      <c r="C18" s="155"/>
      <c r="D18" s="162"/>
      <c r="E18" s="185"/>
      <c r="F18" s="186"/>
      <c r="G18" s="186"/>
      <c r="H18" s="186"/>
      <c r="I18" s="186"/>
      <c r="J18" s="186"/>
      <c r="K18" s="187"/>
      <c r="L18" s="139"/>
      <c r="M18" s="142"/>
      <c r="N18" s="204"/>
      <c r="O18" s="204"/>
      <c r="P18" s="204"/>
      <c r="Q18" s="204"/>
      <c r="R18" s="15"/>
      <c r="S18" s="95"/>
      <c r="U18" s="142"/>
      <c r="V18" s="204"/>
      <c r="W18" s="204"/>
      <c r="X18" s="204"/>
      <c r="Y18" s="204"/>
      <c r="Z18" s="15"/>
      <c r="AA18" s="95"/>
      <c r="AC18" s="142"/>
      <c r="AD18" s="204"/>
      <c r="AE18" s="204"/>
      <c r="AF18" s="204"/>
      <c r="AG18" s="204"/>
      <c r="AH18" s="15"/>
      <c r="AI18" s="95"/>
    </row>
    <row r="19" spans="2:35" ht="16.2" thickBot="1" x14ac:dyDescent="0.35">
      <c r="B19" s="170" t="s">
        <v>11</v>
      </c>
      <c r="C19" s="169" t="s">
        <v>79</v>
      </c>
      <c r="D19" s="163" t="s">
        <v>19</v>
      </c>
      <c r="E19" s="195">
        <f t="shared" ref="E19:K19" si="1">AVERAGE(M19,U19,AC19)</f>
        <v>17.666666666666668</v>
      </c>
      <c r="F19" s="195">
        <f t="shared" si="1"/>
        <v>18.666666666666668</v>
      </c>
      <c r="G19" s="195">
        <f t="shared" si="1"/>
        <v>20</v>
      </c>
      <c r="H19" s="195">
        <f t="shared" si="1"/>
        <v>13.333333333333334</v>
      </c>
      <c r="I19" s="195">
        <f t="shared" si="1"/>
        <v>18.333333333333332</v>
      </c>
      <c r="J19" s="195">
        <f t="shared" si="1"/>
        <v>18</v>
      </c>
      <c r="K19" s="196">
        <f t="shared" si="1"/>
        <v>16.333333333333332</v>
      </c>
      <c r="L19" s="141"/>
      <c r="M19" s="131">
        <v>19</v>
      </c>
      <c r="N19" s="131">
        <v>18</v>
      </c>
      <c r="O19" s="131">
        <v>20</v>
      </c>
      <c r="P19" s="131">
        <v>15</v>
      </c>
      <c r="Q19" s="131">
        <v>18</v>
      </c>
      <c r="R19" s="131">
        <v>18</v>
      </c>
      <c r="S19" s="132">
        <v>17</v>
      </c>
      <c r="U19" s="131">
        <v>19</v>
      </c>
      <c r="V19" s="131">
        <v>18</v>
      </c>
      <c r="W19" s="131">
        <v>20</v>
      </c>
      <c r="X19" s="131">
        <v>15</v>
      </c>
      <c r="Y19" s="131">
        <v>18</v>
      </c>
      <c r="Z19" s="131">
        <v>18</v>
      </c>
      <c r="AA19" s="132">
        <v>17</v>
      </c>
      <c r="AC19" s="131">
        <v>15</v>
      </c>
      <c r="AD19" s="131">
        <v>20</v>
      </c>
      <c r="AE19" s="131">
        <v>20</v>
      </c>
      <c r="AF19" s="131">
        <v>10</v>
      </c>
      <c r="AG19" s="131">
        <v>19</v>
      </c>
      <c r="AH19" s="131">
        <v>18</v>
      </c>
      <c r="AI19" s="132">
        <v>15</v>
      </c>
    </row>
    <row r="20" spans="2:35" ht="15.6" outlineLevel="1" x14ac:dyDescent="0.25">
      <c r="B20" s="82"/>
      <c r="C20" s="155" t="s">
        <v>81</v>
      </c>
      <c r="D20" s="160" t="s">
        <v>101</v>
      </c>
      <c r="E20" s="188"/>
      <c r="F20" s="210"/>
      <c r="G20" s="210"/>
      <c r="H20" s="210"/>
      <c r="I20" s="210"/>
      <c r="J20" s="189"/>
      <c r="K20" s="190"/>
      <c r="L20" s="139"/>
      <c r="M20" s="144"/>
      <c r="N20" s="114"/>
      <c r="O20" s="114"/>
      <c r="P20" s="114"/>
      <c r="Q20" s="114"/>
      <c r="R20" s="114"/>
      <c r="S20" s="115"/>
      <c r="U20" s="144"/>
      <c r="V20" s="114"/>
      <c r="W20" s="114"/>
      <c r="X20" s="114"/>
      <c r="Y20" s="114"/>
      <c r="Z20" s="114"/>
      <c r="AA20" s="115"/>
      <c r="AC20" s="144"/>
      <c r="AD20" s="114"/>
      <c r="AE20" s="114"/>
      <c r="AF20" s="114"/>
      <c r="AG20" s="114"/>
      <c r="AH20" s="114"/>
      <c r="AI20" s="115"/>
    </row>
    <row r="21" spans="2:35" ht="15.6" outlineLevel="1" x14ac:dyDescent="0.25">
      <c r="B21" s="83"/>
      <c r="C21" s="155" t="s">
        <v>82</v>
      </c>
      <c r="D21" s="162"/>
      <c r="E21" s="182"/>
      <c r="F21" s="182"/>
      <c r="G21" s="212"/>
      <c r="H21" s="212"/>
      <c r="I21" s="212"/>
      <c r="J21" s="209"/>
      <c r="K21" s="187"/>
      <c r="L21" s="139"/>
      <c r="M21" s="144"/>
      <c r="N21" s="114"/>
      <c r="O21" s="114"/>
      <c r="P21" s="114"/>
      <c r="Q21" s="114"/>
      <c r="R21" s="114"/>
      <c r="S21" s="116"/>
      <c r="U21" s="144"/>
      <c r="V21" s="114"/>
      <c r="W21" s="114"/>
      <c r="X21" s="114"/>
      <c r="Y21" s="114"/>
      <c r="Z21" s="114"/>
      <c r="AA21" s="116"/>
      <c r="AC21" s="144"/>
      <c r="AD21" s="114"/>
      <c r="AE21" s="114"/>
      <c r="AF21" s="114"/>
      <c r="AG21" s="114"/>
      <c r="AH21" s="114"/>
      <c r="AI21" s="116"/>
    </row>
    <row r="22" spans="2:35" ht="15.6" outlineLevel="1" x14ac:dyDescent="0.25">
      <c r="B22" s="83"/>
      <c r="C22" s="155" t="s">
        <v>83</v>
      </c>
      <c r="D22" s="162"/>
      <c r="E22" s="188"/>
      <c r="F22" s="188"/>
      <c r="G22" s="188"/>
      <c r="H22" s="188"/>
      <c r="I22" s="188"/>
      <c r="J22" s="189"/>
      <c r="K22" s="190"/>
      <c r="L22" s="139"/>
      <c r="M22" s="144"/>
      <c r="N22" s="114"/>
      <c r="O22" s="114"/>
      <c r="P22" s="114"/>
      <c r="Q22" s="114"/>
      <c r="R22" s="114"/>
      <c r="S22" s="116"/>
      <c r="U22" s="144"/>
      <c r="V22" s="114"/>
      <c r="W22" s="114"/>
      <c r="X22" s="114"/>
      <c r="Y22" s="114"/>
      <c r="Z22" s="114"/>
      <c r="AA22" s="116"/>
      <c r="AC22" s="144"/>
      <c r="AD22" s="114"/>
      <c r="AE22" s="114"/>
      <c r="AF22" s="114"/>
      <c r="AG22" s="114"/>
      <c r="AH22" s="114"/>
      <c r="AI22" s="116"/>
    </row>
    <row r="23" spans="2:35" ht="16.2" outlineLevel="1" thickBot="1" x14ac:dyDescent="0.3">
      <c r="B23" s="84"/>
      <c r="C23" s="155" t="s">
        <v>84</v>
      </c>
      <c r="D23" s="164"/>
      <c r="E23" s="188"/>
      <c r="F23" s="211"/>
      <c r="G23" s="211"/>
      <c r="H23" s="211"/>
      <c r="I23" s="211"/>
      <c r="J23" s="189"/>
      <c r="K23" s="190"/>
      <c r="L23" s="139"/>
      <c r="M23" s="144"/>
      <c r="N23" s="114"/>
      <c r="O23" s="114"/>
      <c r="P23" s="114"/>
      <c r="Q23" s="114"/>
      <c r="R23" s="114"/>
      <c r="S23" s="116"/>
      <c r="U23" s="144"/>
      <c r="V23" s="114"/>
      <c r="W23" s="114"/>
      <c r="X23" s="114"/>
      <c r="Y23" s="114"/>
      <c r="Z23" s="114"/>
      <c r="AA23" s="116"/>
      <c r="AC23" s="144"/>
      <c r="AD23" s="114"/>
      <c r="AE23" s="114"/>
      <c r="AF23" s="114"/>
      <c r="AG23" s="114"/>
      <c r="AH23" s="114"/>
      <c r="AI23" s="116"/>
    </row>
    <row r="24" spans="2:35" ht="16.2" thickBot="1" x14ac:dyDescent="0.35">
      <c r="B24" s="170"/>
      <c r="C24" s="169"/>
      <c r="D24" s="161"/>
      <c r="E24" s="195"/>
      <c r="F24" s="195"/>
      <c r="G24" s="195"/>
      <c r="H24" s="195"/>
      <c r="I24" s="195"/>
      <c r="J24" s="195"/>
      <c r="K24" s="195"/>
      <c r="L24" s="140"/>
      <c r="M24" s="131"/>
      <c r="N24" s="131"/>
      <c r="O24" s="131"/>
      <c r="P24" s="131"/>
      <c r="Q24" s="131"/>
      <c r="R24" s="131"/>
      <c r="S24" s="132"/>
      <c r="U24" s="131"/>
      <c r="V24" s="131"/>
      <c r="W24" s="131"/>
      <c r="X24" s="131"/>
      <c r="Y24" s="131"/>
      <c r="Z24" s="131"/>
      <c r="AA24" s="132"/>
      <c r="AC24" s="131"/>
      <c r="AD24" s="131"/>
      <c r="AE24" s="131"/>
      <c r="AF24" s="131"/>
      <c r="AG24" s="131"/>
      <c r="AH24" s="131"/>
      <c r="AI24" s="132"/>
    </row>
    <row r="25" spans="2:35" ht="15.6" outlineLevel="1" x14ac:dyDescent="0.25">
      <c r="B25" s="85"/>
      <c r="C25" s="155"/>
      <c r="D25" s="160"/>
      <c r="E25" s="182"/>
      <c r="F25" s="183"/>
      <c r="G25" s="183"/>
      <c r="H25" s="183"/>
      <c r="I25" s="183"/>
      <c r="J25" s="183"/>
      <c r="K25" s="187"/>
      <c r="L25" s="139"/>
      <c r="M25" s="142"/>
      <c r="N25" s="204"/>
      <c r="O25" s="204"/>
      <c r="P25" s="204"/>
      <c r="Q25" s="204"/>
      <c r="R25" s="15"/>
      <c r="S25" s="95"/>
      <c r="U25" s="142"/>
      <c r="V25" s="204"/>
      <c r="W25" s="204"/>
      <c r="X25" s="204"/>
      <c r="Y25" s="204"/>
      <c r="Z25" s="15"/>
      <c r="AA25" s="95"/>
      <c r="AC25" s="142"/>
      <c r="AD25" s="204"/>
      <c r="AE25" s="204"/>
      <c r="AF25" s="204"/>
      <c r="AG25" s="204"/>
      <c r="AH25" s="15"/>
      <c r="AI25" s="95"/>
    </row>
    <row r="26" spans="2:35" ht="15.6" outlineLevel="1" x14ac:dyDescent="0.25">
      <c r="B26" s="86"/>
      <c r="C26" s="155"/>
      <c r="D26" s="162"/>
      <c r="E26" s="185"/>
      <c r="F26" s="186"/>
      <c r="G26" s="186"/>
      <c r="H26" s="186"/>
      <c r="I26" s="186"/>
      <c r="J26" s="186"/>
      <c r="K26" s="187"/>
      <c r="L26" s="139"/>
      <c r="M26" s="142"/>
      <c r="N26" s="204"/>
      <c r="O26" s="204"/>
      <c r="P26" s="204"/>
      <c r="Q26" s="204"/>
      <c r="R26" s="15"/>
      <c r="S26" s="95"/>
      <c r="U26" s="142"/>
      <c r="V26" s="204"/>
      <c r="W26" s="204"/>
      <c r="X26" s="204"/>
      <c r="Y26" s="204"/>
      <c r="Z26" s="15"/>
      <c r="AA26" s="95"/>
      <c r="AC26" s="142"/>
      <c r="AD26" s="204"/>
      <c r="AE26" s="204"/>
      <c r="AF26" s="204"/>
      <c r="AG26" s="204"/>
      <c r="AH26" s="15"/>
      <c r="AI26" s="95"/>
    </row>
    <row r="27" spans="2:35" ht="18" customHeight="1" outlineLevel="1" x14ac:dyDescent="0.25">
      <c r="B27" s="87"/>
      <c r="C27" s="155"/>
      <c r="D27" s="162"/>
      <c r="E27" s="185"/>
      <c r="F27" s="186"/>
      <c r="G27" s="186"/>
      <c r="H27" s="186"/>
      <c r="I27" s="186"/>
      <c r="J27" s="186"/>
      <c r="K27" s="187"/>
      <c r="L27" s="139"/>
      <c r="M27" s="142"/>
      <c r="N27" s="204"/>
      <c r="O27" s="204"/>
      <c r="P27" s="204"/>
      <c r="Q27" s="204"/>
      <c r="R27" s="15"/>
      <c r="S27" s="95"/>
      <c r="U27" s="142"/>
      <c r="V27" s="204"/>
      <c r="W27" s="204"/>
      <c r="X27" s="204"/>
      <c r="Y27" s="204"/>
      <c r="Z27" s="15"/>
      <c r="AA27" s="95"/>
      <c r="AC27" s="142"/>
      <c r="AD27" s="204"/>
      <c r="AE27" s="204"/>
      <c r="AF27" s="204"/>
      <c r="AG27" s="204"/>
      <c r="AH27" s="15"/>
      <c r="AI27" s="95"/>
    </row>
    <row r="28" spans="2:35" ht="16.2" outlineLevel="1" thickBot="1" x14ac:dyDescent="0.3">
      <c r="B28" s="88"/>
      <c r="C28" s="155"/>
      <c r="D28" s="165"/>
      <c r="E28" s="191"/>
      <c r="F28" s="191"/>
      <c r="G28" s="191"/>
      <c r="H28" s="191"/>
      <c r="I28" s="191"/>
      <c r="J28" s="191"/>
      <c r="K28" s="192"/>
      <c r="L28" s="139"/>
      <c r="M28" s="146"/>
      <c r="N28" s="208"/>
      <c r="O28" s="208"/>
      <c r="P28" s="208"/>
      <c r="Q28" s="206"/>
      <c r="R28" s="117"/>
      <c r="S28" s="118"/>
      <c r="U28" s="146"/>
      <c r="V28" s="208"/>
      <c r="W28" s="208"/>
      <c r="X28" s="208"/>
      <c r="Y28" s="206"/>
      <c r="Z28" s="117"/>
      <c r="AA28" s="118"/>
      <c r="AC28" s="146"/>
      <c r="AD28" s="208"/>
      <c r="AE28" s="208"/>
      <c r="AF28" s="208"/>
      <c r="AG28" s="206"/>
      <c r="AH28" s="117"/>
      <c r="AI28" s="118"/>
    </row>
    <row r="29" spans="2:35" s="18" customFormat="1" ht="16.2" outlineLevel="1" thickBot="1" x14ac:dyDescent="0.35">
      <c r="B29" s="170"/>
      <c r="C29" s="169"/>
      <c r="D29" s="161"/>
      <c r="E29" s="194"/>
      <c r="F29" s="194"/>
      <c r="G29" s="194"/>
      <c r="H29" s="194"/>
      <c r="I29" s="194"/>
      <c r="J29" s="194"/>
      <c r="K29" s="194"/>
      <c r="L29" s="140"/>
      <c r="M29" s="128"/>
      <c r="N29" s="128"/>
      <c r="O29" s="128"/>
      <c r="P29" s="128"/>
      <c r="Q29" s="128"/>
      <c r="R29" s="128"/>
      <c r="S29" s="129"/>
      <c r="U29" s="128"/>
      <c r="V29" s="128"/>
      <c r="W29" s="128"/>
      <c r="X29" s="128"/>
      <c r="Y29" s="128"/>
      <c r="Z29" s="128"/>
      <c r="AA29" s="129"/>
      <c r="AB29" s="4"/>
      <c r="AC29" s="128"/>
      <c r="AD29" s="128"/>
      <c r="AE29" s="128"/>
      <c r="AF29" s="128"/>
      <c r="AG29" s="128"/>
      <c r="AH29" s="128"/>
      <c r="AI29" s="129"/>
    </row>
    <row r="30" spans="2:35" s="18" customFormat="1" ht="15.6" outlineLevel="1" x14ac:dyDescent="0.25">
      <c r="B30" s="89"/>
      <c r="C30" s="98"/>
      <c r="D30" s="166"/>
      <c r="E30" s="182"/>
      <c r="F30" s="183"/>
      <c r="G30" s="183"/>
      <c r="H30" s="183"/>
      <c r="I30" s="183"/>
      <c r="J30" s="183"/>
      <c r="K30" s="184"/>
      <c r="L30" s="139"/>
      <c r="M30" s="145"/>
      <c r="N30" s="207"/>
      <c r="O30" s="207"/>
      <c r="P30" s="207"/>
      <c r="Q30" s="207"/>
      <c r="R30" s="119"/>
      <c r="S30" s="120"/>
      <c r="U30" s="145"/>
      <c r="V30" s="207"/>
      <c r="W30" s="207"/>
      <c r="X30" s="207"/>
      <c r="Y30" s="207"/>
      <c r="Z30" s="119"/>
      <c r="AA30" s="120"/>
      <c r="AC30" s="145"/>
      <c r="AD30" s="207"/>
      <c r="AE30" s="207"/>
      <c r="AF30" s="207"/>
      <c r="AG30" s="207"/>
      <c r="AH30" s="119"/>
      <c r="AI30" s="120"/>
    </row>
    <row r="31" spans="2:35" s="18" customFormat="1" ht="15.6" outlineLevel="1" x14ac:dyDescent="0.25">
      <c r="B31" s="90"/>
      <c r="C31" s="154"/>
      <c r="D31" s="167"/>
      <c r="E31" s="185"/>
      <c r="F31" s="186"/>
      <c r="G31" s="186"/>
      <c r="H31" s="186"/>
      <c r="I31" s="186"/>
      <c r="J31" s="186"/>
      <c r="K31" s="187"/>
      <c r="L31" s="139"/>
      <c r="M31" s="142"/>
      <c r="N31" s="204"/>
      <c r="O31" s="204"/>
      <c r="P31" s="204"/>
      <c r="Q31" s="204"/>
      <c r="R31" s="15"/>
      <c r="S31" s="95"/>
      <c r="U31" s="142"/>
      <c r="V31" s="204"/>
      <c r="W31" s="204"/>
      <c r="X31" s="204"/>
      <c r="Y31" s="204"/>
      <c r="Z31" s="15"/>
      <c r="AA31" s="95"/>
      <c r="AC31" s="142"/>
      <c r="AD31" s="204"/>
      <c r="AE31" s="204"/>
      <c r="AF31" s="204"/>
      <c r="AG31" s="204"/>
      <c r="AH31" s="15"/>
      <c r="AI31" s="95"/>
    </row>
    <row r="32" spans="2:35" s="18" customFormat="1" ht="15.6" outlineLevel="1" x14ac:dyDescent="0.25">
      <c r="B32" s="90"/>
      <c r="C32" s="154"/>
      <c r="D32" s="167"/>
      <c r="E32" s="185"/>
      <c r="F32" s="186"/>
      <c r="G32" s="186"/>
      <c r="H32" s="186"/>
      <c r="I32" s="186"/>
      <c r="J32" s="186"/>
      <c r="K32" s="187"/>
      <c r="L32" s="139"/>
      <c r="M32" s="142"/>
      <c r="N32" s="204"/>
      <c r="O32" s="204"/>
      <c r="P32" s="204"/>
      <c r="Q32" s="204"/>
      <c r="R32" s="15"/>
      <c r="S32" s="95"/>
      <c r="U32" s="142"/>
      <c r="V32" s="204"/>
      <c r="W32" s="204"/>
      <c r="X32" s="204"/>
      <c r="Y32" s="204"/>
      <c r="Z32" s="15"/>
      <c r="AA32" s="95"/>
      <c r="AC32" s="142"/>
      <c r="AD32" s="204"/>
      <c r="AE32" s="204"/>
      <c r="AF32" s="204"/>
      <c r="AG32" s="204"/>
      <c r="AH32" s="15"/>
      <c r="AI32" s="95"/>
    </row>
    <row r="33" spans="2:35" s="18" customFormat="1" ht="15.6" outlineLevel="1" x14ac:dyDescent="0.25">
      <c r="B33" s="90"/>
      <c r="C33" s="154"/>
      <c r="D33" s="167"/>
      <c r="E33" s="185"/>
      <c r="F33" s="186"/>
      <c r="G33" s="186"/>
      <c r="H33" s="186"/>
      <c r="I33" s="186"/>
      <c r="J33" s="186"/>
      <c r="K33" s="187"/>
      <c r="L33" s="139"/>
      <c r="M33" s="142"/>
      <c r="N33" s="204"/>
      <c r="O33" s="204"/>
      <c r="P33" s="204"/>
      <c r="Q33" s="204"/>
      <c r="R33" s="15"/>
      <c r="S33" s="95"/>
      <c r="U33" s="142"/>
      <c r="V33" s="204"/>
      <c r="W33" s="204"/>
      <c r="X33" s="204"/>
      <c r="Y33" s="204"/>
      <c r="Z33" s="15"/>
      <c r="AA33" s="95"/>
      <c r="AC33" s="142"/>
      <c r="AD33" s="204"/>
      <c r="AE33" s="204"/>
      <c r="AF33" s="204"/>
      <c r="AG33" s="204"/>
      <c r="AH33" s="15"/>
      <c r="AI33" s="95"/>
    </row>
    <row r="34" spans="2:35" s="18" customFormat="1" ht="16.2" outlineLevel="1" thickBot="1" x14ac:dyDescent="0.3">
      <c r="B34" s="91"/>
      <c r="C34" s="155"/>
      <c r="D34" s="168"/>
      <c r="E34" s="193"/>
      <c r="F34" s="191"/>
      <c r="G34" s="191"/>
      <c r="H34" s="191"/>
      <c r="I34" s="191"/>
      <c r="J34" s="191"/>
      <c r="K34" s="192"/>
      <c r="L34" s="139"/>
      <c r="M34" s="146"/>
      <c r="N34" s="208"/>
      <c r="O34" s="208"/>
      <c r="P34" s="208"/>
      <c r="Q34" s="208"/>
      <c r="R34" s="121"/>
      <c r="S34" s="118"/>
      <c r="U34" s="146"/>
      <c r="V34" s="208"/>
      <c r="W34" s="208"/>
      <c r="X34" s="208"/>
      <c r="Y34" s="208"/>
      <c r="Z34" s="121"/>
      <c r="AA34" s="118"/>
      <c r="AC34" s="146"/>
      <c r="AD34" s="208"/>
      <c r="AE34" s="208"/>
      <c r="AF34" s="208"/>
      <c r="AG34" s="208"/>
      <c r="AH34" s="121"/>
      <c r="AI34" s="118"/>
    </row>
    <row r="35" spans="2:35" s="18" customFormat="1" ht="16.2" outlineLevel="1" thickBot="1" x14ac:dyDescent="0.35">
      <c r="B35" s="12" t="s">
        <v>85</v>
      </c>
      <c r="C35" s="97"/>
      <c r="D35" s="16" t="s">
        <v>17</v>
      </c>
      <c r="E35" s="130">
        <f>AVERAGE(M35,U35,AC35)</f>
        <v>6.1333333333333329</v>
      </c>
      <c r="F35" s="130">
        <f t="shared" ref="F35:K35" si="2">AVERAGE(N35,V35,AD35)</f>
        <v>30</v>
      </c>
      <c r="G35" s="130">
        <f t="shared" si="2"/>
        <v>22.333333333333332</v>
      </c>
      <c r="H35" s="130">
        <f t="shared" si="2"/>
        <v>7.2</v>
      </c>
      <c r="I35" s="130">
        <f t="shared" si="2"/>
        <v>23.666666666666668</v>
      </c>
      <c r="J35" s="130">
        <f t="shared" si="2"/>
        <v>22.666666666666668</v>
      </c>
      <c r="K35" s="130">
        <f t="shared" si="2"/>
        <v>14.333333333333334</v>
      </c>
      <c r="L35" s="140"/>
      <c r="M35" s="130">
        <v>4.4000000000000004</v>
      </c>
      <c r="N35" s="130">
        <v>30</v>
      </c>
      <c r="O35" s="130">
        <v>21</v>
      </c>
      <c r="P35" s="130">
        <v>8.3000000000000007</v>
      </c>
      <c r="Q35" s="130">
        <v>25</v>
      </c>
      <c r="R35" s="130">
        <v>24</v>
      </c>
      <c r="S35" s="130">
        <v>14</v>
      </c>
      <c r="U35" s="130">
        <v>4</v>
      </c>
      <c r="V35" s="130">
        <v>30</v>
      </c>
      <c r="W35" s="130">
        <v>21</v>
      </c>
      <c r="X35" s="130">
        <v>8.3000000000000007</v>
      </c>
      <c r="Y35" s="130">
        <v>25</v>
      </c>
      <c r="Z35" s="130">
        <v>24</v>
      </c>
      <c r="AA35" s="130">
        <f>S35</f>
        <v>14</v>
      </c>
      <c r="AC35" s="130">
        <v>10</v>
      </c>
      <c r="AD35" s="130">
        <v>30</v>
      </c>
      <c r="AE35" s="130">
        <v>25</v>
      </c>
      <c r="AF35" s="130">
        <v>5</v>
      </c>
      <c r="AG35" s="130">
        <v>21</v>
      </c>
      <c r="AH35" s="130">
        <v>20</v>
      </c>
      <c r="AI35" s="130">
        <v>15</v>
      </c>
    </row>
    <row r="36" spans="2:35" ht="55.2" x14ac:dyDescent="0.25">
      <c r="B36" s="92"/>
      <c r="C36" s="100" t="s">
        <v>5</v>
      </c>
      <c r="D36" s="14" t="s">
        <v>18</v>
      </c>
      <c r="E36" s="147"/>
      <c r="F36" s="77"/>
      <c r="G36" s="77"/>
      <c r="H36" s="77"/>
      <c r="I36" s="77"/>
      <c r="J36" s="77"/>
      <c r="K36" s="101"/>
      <c r="L36" s="139"/>
      <c r="M36" s="147"/>
      <c r="N36" s="77"/>
      <c r="O36" s="77"/>
      <c r="P36" s="77"/>
      <c r="Q36" s="77"/>
      <c r="R36" s="77"/>
      <c r="S36" s="101"/>
      <c r="T36" s="18"/>
      <c r="U36" s="147"/>
      <c r="V36" s="77"/>
      <c r="W36" s="77"/>
      <c r="X36" s="77"/>
      <c r="Y36" s="77"/>
      <c r="Z36" s="77"/>
      <c r="AA36" s="101"/>
      <c r="AB36" s="18"/>
      <c r="AC36" s="147"/>
      <c r="AD36" s="77"/>
      <c r="AE36" s="77"/>
      <c r="AF36" s="77"/>
      <c r="AG36" s="77"/>
      <c r="AH36" s="77"/>
      <c r="AI36" s="101"/>
    </row>
    <row r="37" spans="2:35" ht="15.6" x14ac:dyDescent="0.25">
      <c r="B37" s="86"/>
      <c r="C37" s="100" t="s">
        <v>6</v>
      </c>
      <c r="D37" s="162"/>
      <c r="E37" s="148"/>
      <c r="F37" s="78"/>
      <c r="G37" s="78"/>
      <c r="H37" s="78"/>
      <c r="I37" s="78"/>
      <c r="J37" s="78"/>
      <c r="K37" s="102"/>
      <c r="L37" s="139"/>
      <c r="M37" s="148"/>
      <c r="N37" s="78"/>
      <c r="O37" s="78"/>
      <c r="P37" s="78"/>
      <c r="Q37" s="78"/>
      <c r="R37" s="78"/>
      <c r="S37" s="102"/>
      <c r="U37" s="148"/>
      <c r="V37" s="78"/>
      <c r="W37" s="78"/>
      <c r="X37" s="78"/>
      <c r="Y37" s="78"/>
      <c r="Z37" s="78"/>
      <c r="AA37" s="102"/>
      <c r="AC37" s="148"/>
      <c r="AD37" s="78"/>
      <c r="AE37" s="78"/>
      <c r="AF37" s="78"/>
      <c r="AG37" s="78"/>
      <c r="AH37" s="78"/>
      <c r="AI37" s="102"/>
    </row>
    <row r="38" spans="2:35" ht="15.6" x14ac:dyDescent="0.25">
      <c r="B38" s="86"/>
      <c r="C38" s="100" t="s">
        <v>7</v>
      </c>
      <c r="D38" s="162"/>
      <c r="E38" s="148"/>
      <c r="F38" s="78"/>
      <c r="G38" s="78"/>
      <c r="H38" s="78"/>
      <c r="I38" s="78"/>
      <c r="J38" s="78"/>
      <c r="K38" s="102"/>
      <c r="L38" s="139"/>
      <c r="M38" s="148"/>
      <c r="N38" s="78"/>
      <c r="O38" s="78"/>
      <c r="P38" s="78"/>
      <c r="Q38" s="78"/>
      <c r="R38" s="78"/>
      <c r="S38" s="102"/>
      <c r="U38" s="148"/>
      <c r="V38" s="78"/>
      <c r="W38" s="78"/>
      <c r="X38" s="78"/>
      <c r="Y38" s="78"/>
      <c r="Z38" s="78"/>
      <c r="AA38" s="102"/>
      <c r="AC38" s="148"/>
      <c r="AD38" s="78"/>
      <c r="AE38" s="78"/>
      <c r="AF38" s="78"/>
      <c r="AG38" s="78"/>
      <c r="AH38" s="78"/>
      <c r="AI38" s="102"/>
    </row>
    <row r="39" spans="2:35" ht="15.6" x14ac:dyDescent="0.25">
      <c r="B39" s="86"/>
      <c r="C39" s="100" t="s">
        <v>8</v>
      </c>
      <c r="D39" s="162"/>
      <c r="E39" s="148"/>
      <c r="F39" s="78"/>
      <c r="G39" s="78"/>
      <c r="H39" s="78"/>
      <c r="I39" s="78"/>
      <c r="J39" s="78"/>
      <c r="K39" s="102"/>
      <c r="L39" s="139"/>
      <c r="M39" s="148"/>
      <c r="N39" s="78"/>
      <c r="O39" s="78"/>
      <c r="P39" s="78"/>
      <c r="Q39" s="78"/>
      <c r="R39" s="78"/>
      <c r="S39" s="102"/>
      <c r="U39" s="148"/>
      <c r="V39" s="78"/>
      <c r="W39" s="78"/>
      <c r="X39" s="78"/>
      <c r="Y39" s="78"/>
      <c r="Z39" s="78"/>
      <c r="AA39" s="102"/>
      <c r="AC39" s="148"/>
      <c r="AD39" s="78"/>
      <c r="AE39" s="78"/>
      <c r="AF39" s="78"/>
      <c r="AG39" s="78"/>
      <c r="AH39" s="78"/>
      <c r="AI39" s="102"/>
    </row>
    <row r="40" spans="2:35" ht="15.6" x14ac:dyDescent="0.25">
      <c r="B40" s="86"/>
      <c r="C40" s="100" t="s">
        <v>21</v>
      </c>
      <c r="D40" s="162"/>
      <c r="E40" s="148"/>
      <c r="F40" s="78"/>
      <c r="G40" s="78"/>
      <c r="H40" s="78"/>
      <c r="I40" s="78"/>
      <c r="J40" s="78"/>
      <c r="K40" s="102"/>
      <c r="L40" s="139"/>
      <c r="M40" s="148"/>
      <c r="N40" s="78"/>
      <c r="O40" s="78"/>
      <c r="P40" s="78"/>
      <c r="Q40" s="78"/>
      <c r="R40" s="78"/>
      <c r="S40" s="102"/>
      <c r="U40" s="148"/>
      <c r="V40" s="78"/>
      <c r="W40" s="78"/>
      <c r="X40" s="78"/>
      <c r="Y40" s="78"/>
      <c r="Z40" s="78"/>
      <c r="AA40" s="102"/>
      <c r="AC40" s="148"/>
      <c r="AD40" s="78"/>
      <c r="AE40" s="78"/>
      <c r="AF40" s="78"/>
      <c r="AG40" s="78"/>
      <c r="AH40" s="78"/>
      <c r="AI40" s="102"/>
    </row>
    <row r="41" spans="2:35" ht="15.6" x14ac:dyDescent="0.25">
      <c r="B41" s="86"/>
      <c r="C41" s="103" t="s">
        <v>9</v>
      </c>
      <c r="D41" s="162"/>
      <c r="E41" s="148"/>
      <c r="F41" s="78"/>
      <c r="G41" s="78"/>
      <c r="H41" s="78"/>
      <c r="I41" s="78"/>
      <c r="J41" s="78"/>
      <c r="K41" s="102"/>
      <c r="L41" s="139"/>
      <c r="M41" s="148"/>
      <c r="N41" s="78"/>
      <c r="O41" s="78"/>
      <c r="P41" s="78"/>
      <c r="Q41" s="78"/>
      <c r="R41" s="78"/>
      <c r="S41" s="102"/>
      <c r="U41" s="148"/>
      <c r="V41" s="78"/>
      <c r="W41" s="78"/>
      <c r="X41" s="78"/>
      <c r="Y41" s="78"/>
      <c r="Z41" s="78"/>
      <c r="AA41" s="102"/>
      <c r="AC41" s="148"/>
      <c r="AD41" s="78"/>
      <c r="AE41" s="78"/>
      <c r="AF41" s="78"/>
      <c r="AG41" s="78"/>
      <c r="AH41" s="78"/>
      <c r="AI41" s="102"/>
    </row>
    <row r="42" spans="2:35" ht="15.6" x14ac:dyDescent="0.25">
      <c r="B42" s="86"/>
      <c r="C42" s="103"/>
      <c r="D42" s="162"/>
      <c r="E42" s="148"/>
      <c r="F42" s="78"/>
      <c r="G42" s="78"/>
      <c r="H42" s="78"/>
      <c r="I42" s="78"/>
      <c r="J42" s="78"/>
      <c r="K42" s="102"/>
      <c r="L42" s="139"/>
      <c r="M42" s="148"/>
      <c r="N42" s="78"/>
      <c r="O42" s="78"/>
      <c r="P42" s="78"/>
      <c r="Q42" s="78"/>
      <c r="R42" s="78"/>
      <c r="S42" s="102"/>
      <c r="U42" s="148"/>
      <c r="V42" s="78"/>
      <c r="W42" s="78"/>
      <c r="X42" s="78"/>
      <c r="Y42" s="78"/>
      <c r="Z42" s="78"/>
      <c r="AA42" s="102"/>
      <c r="AC42" s="148"/>
      <c r="AD42" s="78"/>
      <c r="AE42" s="78"/>
      <c r="AF42" s="78"/>
      <c r="AG42" s="78"/>
      <c r="AH42" s="78"/>
      <c r="AI42" s="102"/>
    </row>
    <row r="43" spans="2:35" ht="15.6" x14ac:dyDescent="0.25">
      <c r="B43" s="86"/>
      <c r="C43" s="103"/>
      <c r="D43" s="162"/>
      <c r="E43" s="148"/>
      <c r="F43" s="78"/>
      <c r="G43" s="78"/>
      <c r="H43" s="78"/>
      <c r="I43" s="78"/>
      <c r="J43" s="78"/>
      <c r="K43" s="102"/>
      <c r="L43" s="139"/>
      <c r="M43" s="148"/>
      <c r="N43" s="78"/>
      <c r="O43" s="78"/>
      <c r="P43" s="78"/>
      <c r="Q43" s="78"/>
      <c r="R43" s="78"/>
      <c r="S43" s="102"/>
      <c r="U43" s="148"/>
      <c r="V43" s="78"/>
      <c r="W43" s="78"/>
      <c r="X43" s="78"/>
      <c r="Y43" s="78"/>
      <c r="Z43" s="78"/>
      <c r="AA43" s="102"/>
      <c r="AC43" s="148"/>
      <c r="AD43" s="78"/>
      <c r="AE43" s="78"/>
      <c r="AF43" s="78"/>
      <c r="AG43" s="78"/>
      <c r="AH43" s="78"/>
      <c r="AI43" s="102"/>
    </row>
    <row r="44" spans="2:35" ht="15.6" x14ac:dyDescent="0.25">
      <c r="B44" s="86"/>
      <c r="C44" s="103"/>
      <c r="D44" s="162"/>
      <c r="E44" s="148"/>
      <c r="F44" s="78"/>
      <c r="G44" s="78"/>
      <c r="H44" s="78"/>
      <c r="I44" s="78"/>
      <c r="J44" s="78"/>
      <c r="K44" s="102"/>
      <c r="L44" s="139"/>
      <c r="M44" s="148"/>
      <c r="N44" s="78"/>
      <c r="O44" s="78"/>
      <c r="P44" s="78"/>
      <c r="Q44" s="78"/>
      <c r="R44" s="78"/>
      <c r="S44" s="102"/>
      <c r="U44" s="148"/>
      <c r="V44" s="78"/>
      <c r="W44" s="78"/>
      <c r="X44" s="78"/>
      <c r="Y44" s="78"/>
      <c r="Z44" s="78"/>
      <c r="AA44" s="102"/>
      <c r="AC44" s="148"/>
      <c r="AD44" s="78"/>
      <c r="AE44" s="78"/>
      <c r="AF44" s="78"/>
      <c r="AG44" s="78"/>
      <c r="AH44" s="78"/>
      <c r="AI44" s="102"/>
    </row>
    <row r="45" spans="2:35" ht="16.2" thickBot="1" x14ac:dyDescent="0.3">
      <c r="B45" s="85"/>
      <c r="C45" s="103"/>
      <c r="D45" s="164"/>
      <c r="E45" s="149"/>
      <c r="F45" s="79"/>
      <c r="G45" s="79"/>
      <c r="H45" s="79"/>
      <c r="I45" s="79"/>
      <c r="J45" s="79"/>
      <c r="K45" s="104"/>
      <c r="L45" s="139"/>
      <c r="M45" s="149"/>
      <c r="N45" s="79"/>
      <c r="O45" s="79"/>
      <c r="P45" s="79"/>
      <c r="Q45" s="79"/>
      <c r="R45" s="79"/>
      <c r="S45" s="104"/>
      <c r="U45" s="150"/>
      <c r="V45" s="78"/>
      <c r="W45" s="78"/>
      <c r="X45" s="78"/>
      <c r="Y45" s="78"/>
      <c r="Z45" s="79"/>
      <c r="AA45" s="104"/>
      <c r="AC45" s="150"/>
      <c r="AD45" s="78"/>
      <c r="AE45" s="78"/>
      <c r="AF45" s="78"/>
      <c r="AG45" s="78"/>
      <c r="AH45" s="79"/>
      <c r="AI45" s="104"/>
    </row>
    <row r="46" spans="2:35" ht="16.2" thickBot="1" x14ac:dyDescent="0.35">
      <c r="B46" s="12" t="s">
        <v>15</v>
      </c>
      <c r="C46" s="105" t="s">
        <v>72</v>
      </c>
      <c r="D46" s="161" t="s">
        <v>16</v>
      </c>
      <c r="E46" s="199">
        <f>SUM(E11:E45)</f>
        <v>47.133333333333333</v>
      </c>
      <c r="F46" s="199">
        <f t="shared" ref="F46:K46" si="3">SUM(F11:F45)</f>
        <v>90.333333333333329</v>
      </c>
      <c r="G46" s="199">
        <f t="shared" si="3"/>
        <v>75.666666666666671</v>
      </c>
      <c r="H46" s="199">
        <f t="shared" si="3"/>
        <v>43.866666666666667</v>
      </c>
      <c r="I46" s="199">
        <f t="shared" si="3"/>
        <v>62</v>
      </c>
      <c r="J46" s="199">
        <f t="shared" si="3"/>
        <v>71.666666666666671</v>
      </c>
      <c r="K46" s="199">
        <f t="shared" si="3"/>
        <v>60.666666666666664</v>
      </c>
      <c r="L46" s="139"/>
      <c r="M46" s="199">
        <f t="shared" ref="M46:S46" si="4">SUM(M11:M45)</f>
        <v>48.4</v>
      </c>
      <c r="N46" s="199">
        <f t="shared" si="4"/>
        <v>88</v>
      </c>
      <c r="O46" s="199">
        <f t="shared" si="4"/>
        <v>71</v>
      </c>
      <c r="P46" s="199">
        <f t="shared" si="4"/>
        <v>48.3</v>
      </c>
      <c r="Q46" s="199">
        <f t="shared" si="4"/>
        <v>63</v>
      </c>
      <c r="R46" s="199">
        <f t="shared" si="4"/>
        <v>71</v>
      </c>
      <c r="S46" s="199">
        <f t="shared" si="4"/>
        <v>61</v>
      </c>
      <c r="U46" s="199">
        <f t="shared" ref="U46:AA46" si="5">SUM(U11:U45)</f>
        <v>48</v>
      </c>
      <c r="V46" s="199">
        <f t="shared" si="5"/>
        <v>93</v>
      </c>
      <c r="W46" s="199">
        <f t="shared" si="5"/>
        <v>71</v>
      </c>
      <c r="X46" s="199">
        <f t="shared" si="5"/>
        <v>48.3</v>
      </c>
      <c r="Y46" s="199">
        <f t="shared" si="5"/>
        <v>63</v>
      </c>
      <c r="Z46" s="199">
        <f t="shared" si="5"/>
        <v>71</v>
      </c>
      <c r="AA46" s="199">
        <f t="shared" si="5"/>
        <v>61</v>
      </c>
      <c r="AC46" s="199">
        <f t="shared" ref="AC46:AI46" si="6">SUM(AC11:AC45)</f>
        <v>45</v>
      </c>
      <c r="AD46" s="199">
        <f t="shared" si="6"/>
        <v>90</v>
      </c>
      <c r="AE46" s="199">
        <f t="shared" si="6"/>
        <v>85</v>
      </c>
      <c r="AF46" s="199">
        <f t="shared" si="6"/>
        <v>35</v>
      </c>
      <c r="AG46" s="199">
        <f t="shared" si="6"/>
        <v>60</v>
      </c>
      <c r="AH46" s="199">
        <f t="shared" si="6"/>
        <v>73</v>
      </c>
      <c r="AI46" s="199">
        <f t="shared" si="6"/>
        <v>60</v>
      </c>
    </row>
    <row r="47" spans="2:35" ht="16.2" thickBot="1" x14ac:dyDescent="0.35">
      <c r="B47" s="201" t="s">
        <v>69</v>
      </c>
      <c r="C47" s="105" t="s">
        <v>70</v>
      </c>
      <c r="D47" s="200"/>
      <c r="E47" s="199">
        <v>6</v>
      </c>
      <c r="F47" s="199">
        <v>1</v>
      </c>
      <c r="G47" s="199">
        <v>2</v>
      </c>
      <c r="H47" s="199">
        <v>7</v>
      </c>
      <c r="I47" s="199">
        <v>4</v>
      </c>
      <c r="J47" s="199">
        <v>3</v>
      </c>
      <c r="K47" s="203">
        <v>5</v>
      </c>
      <c r="L47" s="139"/>
      <c r="M47" s="199">
        <v>5</v>
      </c>
      <c r="N47" s="199">
        <v>1</v>
      </c>
      <c r="O47" s="199">
        <v>2</v>
      </c>
      <c r="P47" s="199">
        <v>5</v>
      </c>
      <c r="Q47" s="199">
        <v>3</v>
      </c>
      <c r="R47" s="199">
        <v>2</v>
      </c>
      <c r="S47" s="199">
        <v>4</v>
      </c>
      <c r="U47" s="199">
        <v>5</v>
      </c>
      <c r="V47" s="199">
        <v>1</v>
      </c>
      <c r="W47" s="199">
        <v>2</v>
      </c>
      <c r="X47" s="199">
        <v>5</v>
      </c>
      <c r="Y47" s="199">
        <v>3</v>
      </c>
      <c r="Z47" s="199">
        <v>2</v>
      </c>
      <c r="AA47" s="203">
        <v>4</v>
      </c>
      <c r="AC47" s="199">
        <v>5</v>
      </c>
      <c r="AD47" s="199">
        <v>1</v>
      </c>
      <c r="AE47" s="199">
        <v>2</v>
      </c>
      <c r="AF47" s="199">
        <v>6</v>
      </c>
      <c r="AG47" s="199">
        <v>4</v>
      </c>
      <c r="AH47" s="199">
        <v>3</v>
      </c>
      <c r="AI47" s="203">
        <v>4</v>
      </c>
    </row>
    <row r="48" spans="2:35" ht="15" thickBot="1" x14ac:dyDescent="0.35">
      <c r="C48" s="153" t="s">
        <v>13</v>
      </c>
      <c r="L48" s="139"/>
    </row>
    <row r="49" spans="2:37" ht="13.95" hidden="1" customHeight="1" x14ac:dyDescent="0.3">
      <c r="B49" s="22"/>
      <c r="C49" s="23"/>
      <c r="E49" s="112">
        <f>E46-E35</f>
        <v>41</v>
      </c>
      <c r="F49" s="112"/>
      <c r="G49" s="112"/>
      <c r="H49" s="112"/>
      <c r="I49" s="112"/>
      <c r="J49" s="112">
        <f>J46-J35</f>
        <v>49</v>
      </c>
      <c r="K49" s="112">
        <f>K46-K35</f>
        <v>46.333333333333329</v>
      </c>
      <c r="M49" s="112">
        <f>M46-M35</f>
        <v>44</v>
      </c>
      <c r="N49" s="112"/>
      <c r="O49" s="112"/>
      <c r="P49" s="112"/>
      <c r="Q49" s="112"/>
      <c r="R49" s="112">
        <f>R46-R35</f>
        <v>47</v>
      </c>
      <c r="S49" s="112">
        <f>S46-S35</f>
        <v>47</v>
      </c>
      <c r="U49" s="112">
        <f>U46-U35</f>
        <v>44</v>
      </c>
      <c r="V49" s="112"/>
      <c r="W49" s="112"/>
      <c r="X49" s="112"/>
      <c r="Y49" s="112"/>
      <c r="Z49" s="112">
        <f>Z46-Z35</f>
        <v>47</v>
      </c>
      <c r="AA49" s="112">
        <f>AA46-AA35</f>
        <v>47</v>
      </c>
      <c r="AC49" s="112">
        <f>AC46-AC35</f>
        <v>35</v>
      </c>
      <c r="AD49" s="112"/>
      <c r="AE49" s="112"/>
      <c r="AF49" s="112"/>
      <c r="AG49" s="112"/>
      <c r="AH49" s="112">
        <f>AH46-AH35</f>
        <v>53</v>
      </c>
      <c r="AI49" s="112">
        <f>AI46-AI35</f>
        <v>45</v>
      </c>
      <c r="AK49" s="4" t="s">
        <v>65</v>
      </c>
    </row>
    <row r="50" spans="2:37" ht="14.25" hidden="1" customHeight="1" thickBot="1" x14ac:dyDescent="0.35">
      <c r="B50" s="22"/>
      <c r="C50" s="23"/>
      <c r="E50" s="112">
        <f>(MAX(E46:K46)-E46)</f>
        <v>43.199999999999996</v>
      </c>
      <c r="F50" s="112"/>
      <c r="G50" s="112"/>
      <c r="H50" s="112"/>
      <c r="I50" s="112"/>
      <c r="J50" s="112">
        <f>(MAX(E46:K46)-J46)</f>
        <v>18.666666666666657</v>
      </c>
      <c r="K50" s="112">
        <f>(MAX(E46:K46)-K46)</f>
        <v>29.666666666666664</v>
      </c>
      <c r="M50" s="112">
        <f>(MAX(M46:S46)-M46)</f>
        <v>39.6</v>
      </c>
      <c r="N50" s="112"/>
      <c r="O50" s="112"/>
      <c r="P50" s="112"/>
      <c r="Q50" s="112"/>
      <c r="R50" s="112">
        <f>(MAX(M46:S46)-R46)</f>
        <v>17</v>
      </c>
      <c r="S50" s="112">
        <f>(MAX(M46:S46)-S46)</f>
        <v>27</v>
      </c>
      <c r="U50" s="112">
        <f>(MAX(U46:AA46)-U46)</f>
        <v>45</v>
      </c>
      <c r="V50" s="112"/>
      <c r="W50" s="112"/>
      <c r="X50" s="112"/>
      <c r="Y50" s="112"/>
      <c r="Z50" s="112">
        <f>(MAX(U46:AA46)-Z46)</f>
        <v>22</v>
      </c>
      <c r="AA50" s="112">
        <f>(MAX(U46:AA46)-AA46)</f>
        <v>32</v>
      </c>
      <c r="AC50" s="112">
        <f>(MAX(AC46:AI46)-AC46)</f>
        <v>45</v>
      </c>
      <c r="AD50" s="112"/>
      <c r="AE50" s="112"/>
      <c r="AF50" s="112"/>
      <c r="AG50" s="112"/>
      <c r="AH50" s="112">
        <f>(MAX(AC46:AI46)-AH46)</f>
        <v>17</v>
      </c>
      <c r="AI50" s="112">
        <f>(MAX(AC46:AI46)-AI46)</f>
        <v>30</v>
      </c>
    </row>
    <row r="51" spans="2:37" ht="15" thickBot="1" x14ac:dyDescent="0.35">
      <c r="B51" s="25"/>
      <c r="C51" s="213"/>
      <c r="D51" s="214"/>
      <c r="E51" s="214"/>
      <c r="F51" s="214"/>
      <c r="G51" s="214"/>
      <c r="H51" s="214"/>
      <c r="I51" s="214"/>
      <c r="J51" s="214"/>
      <c r="K51" s="214"/>
      <c r="L51" s="214"/>
      <c r="M51" s="214"/>
      <c r="N51" s="214"/>
      <c r="O51" s="214"/>
      <c r="P51" s="214"/>
      <c r="Q51" s="214"/>
      <c r="R51" s="214"/>
      <c r="S51" s="215"/>
    </row>
    <row r="52" spans="2:37" ht="15" thickBot="1" x14ac:dyDescent="0.35">
      <c r="B52" s="25"/>
      <c r="C52" s="213" t="s">
        <v>99</v>
      </c>
      <c r="D52" s="214"/>
      <c r="E52" s="214"/>
      <c r="F52" s="214"/>
      <c r="G52" s="214"/>
      <c r="H52" s="214"/>
      <c r="I52" s="214"/>
      <c r="J52" s="214"/>
      <c r="K52" s="214"/>
      <c r="L52" s="214"/>
      <c r="M52" s="214"/>
      <c r="N52" s="214"/>
      <c r="O52" s="214"/>
      <c r="P52" s="214"/>
      <c r="Q52" s="214"/>
      <c r="R52" s="214"/>
      <c r="S52" s="215"/>
    </row>
    <row r="53" spans="2:37" ht="15" thickBot="1" x14ac:dyDescent="0.35">
      <c r="C53" s="213"/>
      <c r="D53" s="214"/>
      <c r="E53" s="214"/>
      <c r="F53" s="214"/>
      <c r="G53" s="214"/>
      <c r="H53" s="214"/>
      <c r="I53" s="214"/>
      <c r="J53" s="214"/>
      <c r="K53" s="214"/>
      <c r="L53" s="214"/>
      <c r="M53" s="214"/>
      <c r="N53" s="214"/>
      <c r="O53" s="214"/>
      <c r="P53" s="214"/>
      <c r="Q53" s="214"/>
      <c r="R53" s="214"/>
      <c r="S53" s="215"/>
      <c r="AH53" s="202"/>
      <c r="AI53" s="202"/>
    </row>
    <row r="54" spans="2:37" ht="15" thickBot="1" x14ac:dyDescent="0.35">
      <c r="C54" s="213"/>
      <c r="D54" s="214"/>
      <c r="E54" s="214"/>
      <c r="F54" s="214"/>
      <c r="G54" s="214"/>
      <c r="H54" s="214"/>
      <c r="I54" s="214"/>
      <c r="J54" s="214"/>
      <c r="K54" s="214"/>
      <c r="L54" s="214"/>
      <c r="M54" s="214"/>
      <c r="N54" s="214"/>
      <c r="O54" s="214"/>
      <c r="P54" s="214"/>
      <c r="Q54" s="214"/>
      <c r="R54" s="214"/>
      <c r="S54" s="215"/>
    </row>
    <row r="55" spans="2:37" ht="15" thickBot="1" x14ac:dyDescent="0.35">
      <c r="C55" s="213"/>
      <c r="D55" s="214"/>
      <c r="E55" s="214"/>
      <c r="F55" s="214"/>
      <c r="G55" s="214"/>
      <c r="H55" s="214"/>
      <c r="I55" s="214"/>
      <c r="J55" s="214"/>
      <c r="K55" s="214"/>
      <c r="L55" s="214"/>
      <c r="M55" s="214"/>
      <c r="N55" s="214"/>
      <c r="O55" s="214"/>
      <c r="P55" s="214"/>
      <c r="Q55" s="214"/>
      <c r="R55" s="214"/>
      <c r="S55" s="215"/>
    </row>
    <row r="56" spans="2:37" ht="15" thickBot="1" x14ac:dyDescent="0.35">
      <c r="C56" s="213"/>
      <c r="D56" s="214"/>
      <c r="E56" s="214"/>
      <c r="F56" s="214"/>
      <c r="G56" s="214"/>
      <c r="H56" s="214"/>
      <c r="I56" s="214"/>
      <c r="J56" s="214"/>
      <c r="K56" s="214"/>
      <c r="L56" s="214"/>
      <c r="M56" s="214"/>
      <c r="N56" s="214"/>
      <c r="O56" s="214"/>
      <c r="P56" s="214"/>
      <c r="Q56" s="214"/>
      <c r="R56" s="214"/>
      <c r="S56" s="215"/>
    </row>
    <row r="57" spans="2:37" ht="15" thickBot="1" x14ac:dyDescent="0.35">
      <c r="C57" s="213"/>
      <c r="D57" s="214"/>
      <c r="E57" s="214"/>
      <c r="F57" s="214"/>
      <c r="G57" s="214"/>
      <c r="H57" s="214"/>
      <c r="I57" s="214"/>
      <c r="J57" s="214"/>
      <c r="K57" s="214"/>
      <c r="L57" s="214"/>
      <c r="M57" s="214"/>
      <c r="N57" s="214"/>
      <c r="O57" s="214"/>
      <c r="P57" s="214"/>
      <c r="Q57" s="214"/>
      <c r="R57" s="214"/>
      <c r="S57" s="215"/>
    </row>
    <row r="58" spans="2:37" ht="15" thickBot="1" x14ac:dyDescent="0.35">
      <c r="C58" s="213"/>
      <c r="D58" s="214"/>
      <c r="E58" s="214"/>
      <c r="F58" s="214"/>
      <c r="G58" s="214"/>
      <c r="H58" s="214"/>
      <c r="I58" s="214"/>
      <c r="J58" s="214"/>
      <c r="K58" s="214"/>
      <c r="L58" s="214"/>
      <c r="M58" s="214"/>
      <c r="N58" s="214"/>
      <c r="O58" s="214"/>
      <c r="P58" s="214"/>
      <c r="Q58" s="214"/>
      <c r="R58" s="214"/>
      <c r="S58" s="215"/>
    </row>
    <row r="59" spans="2:37" ht="15" thickBot="1" x14ac:dyDescent="0.35">
      <c r="C59" s="213"/>
      <c r="D59" s="214"/>
      <c r="E59" s="214"/>
      <c r="F59" s="214"/>
      <c r="G59" s="214"/>
      <c r="H59" s="214"/>
      <c r="I59" s="214"/>
      <c r="J59" s="214"/>
      <c r="K59" s="214"/>
      <c r="L59" s="214"/>
      <c r="M59" s="214"/>
      <c r="N59" s="214"/>
      <c r="O59" s="214"/>
      <c r="P59" s="214"/>
      <c r="Q59" s="214"/>
      <c r="R59" s="214"/>
      <c r="S59" s="215"/>
    </row>
    <row r="60" spans="2:37" ht="15" thickBot="1" x14ac:dyDescent="0.35">
      <c r="C60" s="213"/>
      <c r="D60" s="214"/>
      <c r="E60" s="214"/>
      <c r="F60" s="214"/>
      <c r="G60" s="214"/>
      <c r="H60" s="214"/>
      <c r="I60" s="214"/>
      <c r="J60" s="214"/>
      <c r="K60" s="214"/>
      <c r="L60" s="214"/>
      <c r="M60" s="214"/>
      <c r="N60" s="214"/>
      <c r="O60" s="214"/>
      <c r="P60" s="214"/>
      <c r="Q60" s="214"/>
      <c r="R60" s="214"/>
      <c r="S60" s="215"/>
    </row>
    <row r="61" spans="2:37" ht="14.4" x14ac:dyDescent="0.3">
      <c r="C61" s="213"/>
      <c r="D61" s="214"/>
      <c r="E61" s="214"/>
      <c r="F61" s="214"/>
      <c r="G61" s="214"/>
      <c r="H61" s="214"/>
      <c r="I61" s="214"/>
      <c r="J61" s="214"/>
      <c r="K61" s="214"/>
      <c r="L61" s="214"/>
      <c r="M61" s="214"/>
      <c r="N61" s="214"/>
      <c r="O61" s="214"/>
      <c r="P61" s="214"/>
      <c r="Q61" s="214"/>
      <c r="R61" s="214"/>
      <c r="S61" s="215"/>
    </row>
  </sheetData>
  <mergeCells count="15">
    <mergeCell ref="C59:S59"/>
    <mergeCell ref="C60:S60"/>
    <mergeCell ref="C61:S61"/>
    <mergeCell ref="C53:S53"/>
    <mergeCell ref="C54:S54"/>
    <mergeCell ref="C55:S55"/>
    <mergeCell ref="C56:S56"/>
    <mergeCell ref="C57:S57"/>
    <mergeCell ref="C58:S58"/>
    <mergeCell ref="C52:S52"/>
    <mergeCell ref="E8:K8"/>
    <mergeCell ref="R8:S8"/>
    <mergeCell ref="Z8:AA8"/>
    <mergeCell ref="AH8:AI8"/>
    <mergeCell ref="C51:S51"/>
  </mergeCells>
  <pageMargins left="0.2" right="0" top="0.25" bottom="0.25" header="0.3" footer="0.3"/>
  <pageSetup paperSize="9" scale="70"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CD21-0256-459B-A0B3-E699ABC03C96}">
  <dimension ref="B4:G18"/>
  <sheetViews>
    <sheetView workbookViewId="0">
      <selection activeCell="E5" sqref="E5"/>
    </sheetView>
  </sheetViews>
  <sheetFormatPr defaultRowHeight="14.4" x14ac:dyDescent="0.3"/>
  <cols>
    <col min="3" max="3" width="37.5546875" customWidth="1"/>
    <col min="5" max="5" width="20.77734375" customWidth="1"/>
    <col min="6" max="6" width="20" customWidth="1"/>
    <col min="7" max="7" width="16" customWidth="1"/>
  </cols>
  <sheetData>
    <row r="4" spans="2:7" ht="24" customHeight="1" thickBot="1" x14ac:dyDescent="0.35">
      <c r="E4" t="s">
        <v>54</v>
      </c>
      <c r="F4" t="s">
        <v>55</v>
      </c>
      <c r="G4" t="s">
        <v>56</v>
      </c>
    </row>
    <row r="5" spans="2:7" ht="24" customHeight="1" thickBot="1" x14ac:dyDescent="0.35">
      <c r="B5" s="12" t="s">
        <v>10</v>
      </c>
      <c r="C5" s="97"/>
      <c r="D5" s="16" t="s">
        <v>17</v>
      </c>
      <c r="E5" s="74">
        <f>'Official Bid Price Sheet'!D60</f>
        <v>11.398676437800276</v>
      </c>
      <c r="F5" s="75">
        <f>'Official Bid Price Sheet'!H60</f>
        <v>30</v>
      </c>
      <c r="G5" s="99">
        <f>'Official Bid Price Sheet'!L60</f>
        <v>6.7752950802323992</v>
      </c>
    </row>
    <row r="6" spans="2:7" ht="24" customHeight="1" x14ac:dyDescent="0.3">
      <c r="B6" s="92"/>
      <c r="C6" s="100" t="s">
        <v>5</v>
      </c>
      <c r="D6" s="14" t="s">
        <v>18</v>
      </c>
      <c r="E6" s="76"/>
      <c r="F6" s="77"/>
      <c r="G6" s="101"/>
    </row>
    <row r="7" spans="2:7" ht="24" customHeight="1" x14ac:dyDescent="0.3">
      <c r="B7" s="86"/>
      <c r="C7" s="100" t="s">
        <v>6</v>
      </c>
      <c r="D7" s="20"/>
      <c r="E7" s="78"/>
      <c r="F7" s="78"/>
      <c r="G7" s="102"/>
    </row>
    <row r="8" spans="2:7" ht="24" customHeight="1" x14ac:dyDescent="0.3">
      <c r="B8" s="86"/>
      <c r="C8" s="100" t="s">
        <v>7</v>
      </c>
      <c r="D8" s="20"/>
      <c r="E8" s="78"/>
      <c r="F8" s="78"/>
      <c r="G8" s="102"/>
    </row>
    <row r="9" spans="2:7" ht="24" customHeight="1" x14ac:dyDescent="0.3">
      <c r="B9" s="86"/>
      <c r="C9" s="100" t="s">
        <v>8</v>
      </c>
      <c r="D9" s="20"/>
      <c r="E9" s="78"/>
      <c r="F9" s="78"/>
      <c r="G9" s="102"/>
    </row>
    <row r="10" spans="2:7" ht="24" customHeight="1" x14ac:dyDescent="0.3">
      <c r="B10" s="86"/>
      <c r="C10" s="100" t="s">
        <v>21</v>
      </c>
      <c r="D10" s="20"/>
      <c r="E10" s="78"/>
      <c r="F10" s="78"/>
      <c r="G10" s="102"/>
    </row>
    <row r="11" spans="2:7" ht="24" customHeight="1" x14ac:dyDescent="0.3">
      <c r="B11" s="85"/>
      <c r="C11" s="103" t="s">
        <v>9</v>
      </c>
      <c r="D11" s="21"/>
      <c r="E11" s="79"/>
      <c r="F11" s="79"/>
      <c r="G11" s="104"/>
    </row>
    <row r="12" spans="2:7" ht="24" customHeight="1" x14ac:dyDescent="0.3"/>
    <row r="13" spans="2:7" ht="24" customHeight="1" x14ac:dyDescent="0.3"/>
    <row r="14" spans="2:7" ht="24" customHeight="1" x14ac:dyDescent="0.3"/>
    <row r="15" spans="2:7" ht="24" customHeight="1" x14ac:dyDescent="0.3"/>
    <row r="16" spans="2:7" ht="24" customHeight="1" x14ac:dyDescent="0.3"/>
    <row r="17" ht="24" customHeight="1" x14ac:dyDescent="0.3"/>
    <row r="18" ht="24" customHeight="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EAEA-1FFC-4C7E-8F06-F90C7E2B7EC3}">
  <sheetPr>
    <pageSetUpPr fitToPage="1"/>
  </sheetPr>
  <dimension ref="B1:L68"/>
  <sheetViews>
    <sheetView showGridLines="0" zoomScaleNormal="100" workbookViewId="0">
      <pane xSplit="1" ySplit="6" topLeftCell="B7" activePane="bottomRight" state="frozen"/>
      <selection pane="topRight" activeCell="B1" sqref="B1"/>
      <selection pane="bottomLeft" activeCell="A7" sqref="A7"/>
      <selection pane="bottomRight" activeCell="F70" sqref="F70"/>
    </sheetView>
  </sheetViews>
  <sheetFormatPr defaultColWidth="12.5546875" defaultRowHeight="12" x14ac:dyDescent="0.25"/>
  <cols>
    <col min="1" max="1" width="3.21875" style="27" customWidth="1"/>
    <col min="2" max="2" width="16.5546875" style="27" customWidth="1"/>
    <col min="3" max="3" width="23" style="27" customWidth="1"/>
    <col min="4" max="4" width="27.77734375" style="27" customWidth="1"/>
    <col min="5" max="5" width="5.21875" style="27" customWidth="1"/>
    <col min="6" max="6" width="16.5546875" style="27" customWidth="1"/>
    <col min="7" max="7" width="23" style="27" customWidth="1"/>
    <col min="8" max="8" width="27.77734375" style="27" customWidth="1"/>
    <col min="9" max="9" width="6.21875" style="27" customWidth="1"/>
    <col min="10" max="10" width="16.5546875" style="27" customWidth="1"/>
    <col min="11" max="11" width="23" style="27" customWidth="1"/>
    <col min="12" max="12" width="27.77734375" style="27" customWidth="1"/>
    <col min="13" max="16384" width="12.5546875" style="27"/>
  </cols>
  <sheetData>
    <row r="1" spans="2:12" ht="6.75" customHeight="1" thickBot="1" x14ac:dyDescent="0.3"/>
    <row r="2" spans="2:12" ht="54.75" customHeight="1" x14ac:dyDescent="0.25">
      <c r="B2" s="233" t="s">
        <v>47</v>
      </c>
      <c r="C2" s="234"/>
      <c r="D2" s="235"/>
      <c r="F2" s="233" t="s">
        <v>47</v>
      </c>
      <c r="G2" s="234"/>
      <c r="H2" s="235"/>
      <c r="J2" s="233" t="s">
        <v>47</v>
      </c>
      <c r="K2" s="234"/>
      <c r="L2" s="235"/>
    </row>
    <row r="3" spans="2:12" ht="19.5" customHeight="1" thickBot="1" x14ac:dyDescent="0.3">
      <c r="B3" s="28" t="s">
        <v>22</v>
      </c>
      <c r="C3" s="29"/>
      <c r="D3" s="30"/>
      <c r="F3" s="28" t="s">
        <v>22</v>
      </c>
      <c r="G3" s="29"/>
      <c r="H3" s="30"/>
      <c r="J3" s="28" t="s">
        <v>22</v>
      </c>
      <c r="K3" s="29"/>
      <c r="L3" s="30"/>
    </row>
    <row r="4" spans="2:12" ht="33" customHeight="1" x14ac:dyDescent="0.25">
      <c r="B4" s="236" t="s">
        <v>48</v>
      </c>
      <c r="C4" s="237"/>
      <c r="D4" s="238"/>
      <c r="E4" s="31"/>
      <c r="F4" s="236" t="s">
        <v>48</v>
      </c>
      <c r="G4" s="237"/>
      <c r="H4" s="238"/>
      <c r="I4" s="31"/>
      <c r="J4" s="236" t="s">
        <v>48</v>
      </c>
      <c r="K4" s="237"/>
      <c r="L4" s="238"/>
    </row>
    <row r="5" spans="2:12" x14ac:dyDescent="0.25">
      <c r="B5" s="32"/>
      <c r="C5" s="33"/>
      <c r="D5" s="34"/>
      <c r="F5" s="32"/>
      <c r="G5" s="33"/>
      <c r="H5" s="34"/>
      <c r="J5" s="32"/>
      <c r="K5" s="33"/>
      <c r="L5" s="34"/>
    </row>
    <row r="6" spans="2:12" x14ac:dyDescent="0.25">
      <c r="B6" s="35" t="s">
        <v>23</v>
      </c>
      <c r="C6" s="239" t="s">
        <v>62</v>
      </c>
      <c r="D6" s="240"/>
      <c r="F6" s="35" t="s">
        <v>23</v>
      </c>
      <c r="G6" s="239" t="s">
        <v>63</v>
      </c>
      <c r="H6" s="240"/>
      <c r="J6" s="35" t="s">
        <v>23</v>
      </c>
      <c r="K6" s="239" t="s">
        <v>64</v>
      </c>
      <c r="L6" s="240"/>
    </row>
    <row r="7" spans="2:12" x14ac:dyDescent="0.25">
      <c r="B7" s="32"/>
      <c r="C7" s="241" t="s">
        <v>24</v>
      </c>
      <c r="D7" s="242"/>
      <c r="F7" s="32"/>
      <c r="G7" s="241" t="s">
        <v>24</v>
      </c>
      <c r="H7" s="242"/>
      <c r="J7" s="32"/>
      <c r="K7" s="241" t="s">
        <v>24</v>
      </c>
      <c r="L7" s="242"/>
    </row>
    <row r="8" spans="2:12" ht="14.25" customHeight="1" thickBot="1" x14ac:dyDescent="0.3">
      <c r="B8" s="26" t="s">
        <v>25</v>
      </c>
      <c r="C8" s="36"/>
      <c r="D8" s="37"/>
      <c r="F8" s="26" t="s">
        <v>25</v>
      </c>
      <c r="G8" s="36"/>
      <c r="H8" s="37"/>
      <c r="J8" s="26" t="s">
        <v>25</v>
      </c>
      <c r="K8" s="36"/>
      <c r="L8" s="37"/>
    </row>
    <row r="9" spans="2:12" ht="32.1" customHeight="1" x14ac:dyDescent="0.25">
      <c r="B9" s="243" t="s">
        <v>26</v>
      </c>
      <c r="C9" s="244"/>
      <c r="D9" s="245"/>
      <c r="F9" s="243" t="s">
        <v>26</v>
      </c>
      <c r="G9" s="244"/>
      <c r="H9" s="245"/>
      <c r="J9" s="243" t="s">
        <v>26</v>
      </c>
      <c r="K9" s="244"/>
      <c r="L9" s="245"/>
    </row>
    <row r="10" spans="2:12" ht="17.100000000000001" customHeight="1" x14ac:dyDescent="0.25">
      <c r="B10" s="38"/>
      <c r="C10" s="39"/>
      <c r="D10" s="40" t="s">
        <v>14</v>
      </c>
      <c r="F10" s="38"/>
      <c r="G10" s="39"/>
      <c r="H10" s="40" t="s">
        <v>14</v>
      </c>
      <c r="J10" s="38"/>
      <c r="K10" s="39"/>
      <c r="L10" s="40" t="s">
        <v>14</v>
      </c>
    </row>
    <row r="11" spans="2:12" x14ac:dyDescent="0.25">
      <c r="B11" s="41" t="s">
        <v>27</v>
      </c>
      <c r="C11" s="42"/>
      <c r="D11" s="43">
        <v>0</v>
      </c>
      <c r="F11" s="47" t="s">
        <v>27</v>
      </c>
      <c r="G11" s="42"/>
      <c r="H11" s="43">
        <v>0</v>
      </c>
      <c r="J11" s="47" t="s">
        <v>27</v>
      </c>
      <c r="K11" s="42"/>
      <c r="L11" s="43">
        <v>0</v>
      </c>
    </row>
    <row r="12" spans="2:12" ht="32.1" customHeight="1" x14ac:dyDescent="0.25">
      <c r="B12" s="246" t="s">
        <v>28</v>
      </c>
      <c r="C12" s="247"/>
      <c r="D12" s="248"/>
      <c r="F12" s="246" t="s">
        <v>28</v>
      </c>
      <c r="G12" s="247"/>
      <c r="H12" s="248"/>
      <c r="J12" s="246" t="s">
        <v>28</v>
      </c>
      <c r="K12" s="247"/>
      <c r="L12" s="248"/>
    </row>
    <row r="13" spans="2:12" x14ac:dyDescent="0.25">
      <c r="B13" s="44"/>
      <c r="C13" s="45"/>
      <c r="D13" s="46" t="s">
        <v>14</v>
      </c>
      <c r="F13" s="44"/>
      <c r="G13" s="45"/>
      <c r="H13" s="46" t="s">
        <v>14</v>
      </c>
      <c r="J13" s="44"/>
      <c r="K13" s="45"/>
      <c r="L13" s="46" t="s">
        <v>14</v>
      </c>
    </row>
    <row r="14" spans="2:12" x14ac:dyDescent="0.25">
      <c r="B14" s="224" t="s">
        <v>29</v>
      </c>
      <c r="C14" s="225"/>
      <c r="D14" s="43">
        <v>89362.71</v>
      </c>
      <c r="F14" s="224" t="s">
        <v>29</v>
      </c>
      <c r="G14" s="225"/>
      <c r="H14" s="43">
        <v>45000</v>
      </c>
      <c r="J14" s="224" t="s">
        <v>29</v>
      </c>
      <c r="K14" s="225"/>
      <c r="L14" s="43">
        <v>107610</v>
      </c>
    </row>
    <row r="15" spans="2:12" ht="32.1" customHeight="1" x14ac:dyDescent="0.25">
      <c r="B15" s="246" t="s">
        <v>30</v>
      </c>
      <c r="C15" s="247"/>
      <c r="D15" s="248"/>
      <c r="F15" s="246" t="s">
        <v>30</v>
      </c>
      <c r="G15" s="247"/>
      <c r="H15" s="248"/>
      <c r="J15" s="246" t="s">
        <v>30</v>
      </c>
      <c r="K15" s="247"/>
      <c r="L15" s="248"/>
    </row>
    <row r="16" spans="2:12" ht="17.100000000000001" customHeight="1" x14ac:dyDescent="0.25">
      <c r="B16" s="44"/>
      <c r="C16" s="45"/>
      <c r="D16" s="46" t="s">
        <v>14</v>
      </c>
      <c r="F16" s="44"/>
      <c r="G16" s="45"/>
      <c r="H16" s="46" t="s">
        <v>14</v>
      </c>
      <c r="J16" s="44"/>
      <c r="K16" s="45"/>
      <c r="L16" s="46" t="s">
        <v>14</v>
      </c>
    </row>
    <row r="17" spans="2:12" ht="12.6" thickBot="1" x14ac:dyDescent="0.3">
      <c r="B17" s="224" t="s">
        <v>31</v>
      </c>
      <c r="C17" s="225"/>
      <c r="D17" s="43">
        <v>0</v>
      </c>
      <c r="F17" s="224" t="s">
        <v>31</v>
      </c>
      <c r="G17" s="225"/>
      <c r="H17" s="43">
        <v>10000</v>
      </c>
      <c r="J17" s="224" t="s">
        <v>31</v>
      </c>
      <c r="K17" s="225"/>
      <c r="L17" s="43">
        <v>0</v>
      </c>
    </row>
    <row r="18" spans="2:12" x14ac:dyDescent="0.25">
      <c r="B18" s="48"/>
      <c r="C18" s="49"/>
      <c r="D18" s="50" t="s">
        <v>32</v>
      </c>
      <c r="F18" s="48"/>
      <c r="G18" s="49"/>
      <c r="H18" s="50" t="s">
        <v>32</v>
      </c>
      <c r="J18" s="48"/>
      <c r="K18" s="49"/>
      <c r="L18" s="50" t="s">
        <v>32</v>
      </c>
    </row>
    <row r="19" spans="2:12" ht="12.6" thickBot="1" x14ac:dyDescent="0.3">
      <c r="B19" s="249" t="s">
        <v>33</v>
      </c>
      <c r="C19" s="250"/>
      <c r="D19" s="51">
        <f>D17+D14+D11</f>
        <v>89362.71</v>
      </c>
      <c r="F19" s="249" t="s">
        <v>33</v>
      </c>
      <c r="G19" s="250"/>
      <c r="H19" s="51">
        <f>H17+H14+H11</f>
        <v>55000</v>
      </c>
      <c r="J19" s="249" t="s">
        <v>33</v>
      </c>
      <c r="K19" s="250"/>
      <c r="L19" s="51">
        <f>L17+L14+L11</f>
        <v>107610</v>
      </c>
    </row>
    <row r="20" spans="2:12" x14ac:dyDescent="0.25">
      <c r="B20" s="52"/>
      <c r="C20" s="53"/>
      <c r="D20" s="54"/>
      <c r="F20" s="52"/>
      <c r="G20" s="53"/>
      <c r="H20" s="54"/>
      <c r="J20" s="52"/>
      <c r="K20" s="53"/>
      <c r="L20" s="54"/>
    </row>
    <row r="21" spans="2:12" ht="30.75" customHeight="1" x14ac:dyDescent="0.25">
      <c r="B21" s="226" t="s">
        <v>34</v>
      </c>
      <c r="C21" s="227"/>
      <c r="D21" s="228"/>
      <c r="F21" s="226" t="s">
        <v>34</v>
      </c>
      <c r="G21" s="227"/>
      <c r="H21" s="228"/>
      <c r="J21" s="226" t="s">
        <v>34</v>
      </c>
      <c r="K21" s="227"/>
      <c r="L21" s="228"/>
    </row>
    <row r="22" spans="2:12" x14ac:dyDescent="0.25">
      <c r="B22" s="44"/>
      <c r="C22" s="45"/>
      <c r="D22" s="46" t="s">
        <v>35</v>
      </c>
      <c r="F22" s="44"/>
      <c r="G22" s="45"/>
      <c r="H22" s="46" t="s">
        <v>35</v>
      </c>
      <c r="J22" s="44"/>
      <c r="K22" s="45"/>
      <c r="L22" s="46" t="s">
        <v>35</v>
      </c>
    </row>
    <row r="23" spans="2:12" x14ac:dyDescent="0.25">
      <c r="B23" s="224" t="s">
        <v>36</v>
      </c>
      <c r="C23" s="225"/>
      <c r="D23" s="43">
        <v>0</v>
      </c>
      <c r="F23" s="224" t="s">
        <v>36</v>
      </c>
      <c r="G23" s="225"/>
      <c r="H23" s="43">
        <v>72000</v>
      </c>
      <c r="J23" s="224" t="s">
        <v>36</v>
      </c>
      <c r="K23" s="225"/>
      <c r="L23" s="43">
        <v>388032</v>
      </c>
    </row>
    <row r="24" spans="2:12" x14ac:dyDescent="0.25">
      <c r="B24" s="224" t="s">
        <v>37</v>
      </c>
      <c r="C24" s="225"/>
      <c r="D24" s="43">
        <v>0</v>
      </c>
      <c r="F24" s="224" t="s">
        <v>37</v>
      </c>
      <c r="G24" s="225"/>
      <c r="H24" s="43">
        <v>48000</v>
      </c>
      <c r="J24" s="224" t="s">
        <v>37</v>
      </c>
      <c r="K24" s="225"/>
      <c r="L24" s="43">
        <v>279232</v>
      </c>
    </row>
    <row r="25" spans="2:12" ht="32.1" customHeight="1" x14ac:dyDescent="0.25">
      <c r="B25" s="226" t="s">
        <v>38</v>
      </c>
      <c r="C25" s="227"/>
      <c r="D25" s="228"/>
      <c r="F25" s="226" t="s">
        <v>38</v>
      </c>
      <c r="G25" s="227"/>
      <c r="H25" s="228"/>
      <c r="J25" s="226" t="s">
        <v>38</v>
      </c>
      <c r="K25" s="227"/>
      <c r="L25" s="228"/>
    </row>
    <row r="26" spans="2:12" ht="17.100000000000001" customHeight="1" x14ac:dyDescent="0.25">
      <c r="B26" s="44"/>
      <c r="C26" s="45"/>
      <c r="D26" s="46" t="s">
        <v>35</v>
      </c>
      <c r="F26" s="44"/>
      <c r="G26" s="45"/>
      <c r="H26" s="46" t="s">
        <v>35</v>
      </c>
      <c r="J26" s="44"/>
      <c r="K26" s="45"/>
      <c r="L26" s="46" t="s">
        <v>35</v>
      </c>
    </row>
    <row r="27" spans="2:12" x14ac:dyDescent="0.25">
      <c r="B27" s="224" t="s">
        <v>39</v>
      </c>
      <c r="C27" s="225"/>
      <c r="D27" s="43">
        <v>218753.31</v>
      </c>
      <c r="F27" s="224" t="s">
        <v>39</v>
      </c>
      <c r="G27" s="225"/>
      <c r="H27" s="127">
        <v>0</v>
      </c>
      <c r="J27" s="224" t="s">
        <v>39</v>
      </c>
      <c r="K27" s="225"/>
      <c r="L27" s="43">
        <v>0</v>
      </c>
    </row>
    <row r="28" spans="2:12" ht="12.6" thickBot="1" x14ac:dyDescent="0.3">
      <c r="B28" s="32" t="s">
        <v>40</v>
      </c>
      <c r="D28" s="43">
        <v>152463.76999999999</v>
      </c>
      <c r="F28" s="32" t="s">
        <v>40</v>
      </c>
      <c r="H28" s="127">
        <v>0</v>
      </c>
      <c r="J28" s="32" t="s">
        <v>40</v>
      </c>
      <c r="L28" s="43">
        <v>0</v>
      </c>
    </row>
    <row r="29" spans="2:12" x14ac:dyDescent="0.25">
      <c r="B29" s="55"/>
      <c r="C29" s="56"/>
      <c r="D29" s="57" t="s">
        <v>41</v>
      </c>
      <c r="F29" s="55"/>
      <c r="G29" s="56"/>
      <c r="H29" s="57" t="s">
        <v>41</v>
      </c>
      <c r="J29" s="55"/>
      <c r="K29" s="56"/>
      <c r="L29" s="57" t="s">
        <v>41</v>
      </c>
    </row>
    <row r="30" spans="2:12" x14ac:dyDescent="0.25">
      <c r="B30" s="229" t="s">
        <v>42</v>
      </c>
      <c r="C30" s="230"/>
      <c r="D30" s="58">
        <f>D23+D27</f>
        <v>218753.31</v>
      </c>
      <c r="F30" s="229" t="s">
        <v>42</v>
      </c>
      <c r="G30" s="230"/>
      <c r="H30" s="58">
        <f>H23+H27</f>
        <v>72000</v>
      </c>
      <c r="J30" s="229" t="s">
        <v>42</v>
      </c>
      <c r="K30" s="230"/>
      <c r="L30" s="58">
        <f>L23+L27</f>
        <v>388032</v>
      </c>
    </row>
    <row r="31" spans="2:12" ht="12.6" thickBot="1" x14ac:dyDescent="0.3">
      <c r="B31" s="231" t="s">
        <v>43</v>
      </c>
      <c r="C31" s="232"/>
      <c r="D31" s="59">
        <f>D24+D28</f>
        <v>152463.76999999999</v>
      </c>
      <c r="F31" s="231" t="s">
        <v>43</v>
      </c>
      <c r="G31" s="232"/>
      <c r="H31" s="59">
        <f>H24+H28</f>
        <v>48000</v>
      </c>
      <c r="J31" s="231" t="s">
        <v>43</v>
      </c>
      <c r="K31" s="232"/>
      <c r="L31" s="59">
        <f>L24+L28</f>
        <v>279232</v>
      </c>
    </row>
    <row r="32" spans="2:12" ht="12.6" thickBot="1" x14ac:dyDescent="0.3">
      <c r="B32" s="60"/>
      <c r="C32" s="61"/>
      <c r="D32" s="62"/>
      <c r="F32" s="60"/>
      <c r="G32" s="61"/>
      <c r="H32" s="62"/>
      <c r="J32" s="60"/>
      <c r="K32" s="61"/>
      <c r="L32" s="62"/>
    </row>
    <row r="33" spans="2:12" ht="27" customHeight="1" x14ac:dyDescent="0.25">
      <c r="B33" s="221" t="s">
        <v>44</v>
      </c>
      <c r="C33" s="222"/>
      <c r="D33" s="223"/>
      <c r="F33" s="221" t="s">
        <v>44</v>
      </c>
      <c r="G33" s="222"/>
      <c r="H33" s="223"/>
      <c r="J33" s="221" t="s">
        <v>44</v>
      </c>
      <c r="K33" s="222"/>
      <c r="L33" s="223"/>
    </row>
    <row r="34" spans="2:12" x14ac:dyDescent="0.25">
      <c r="B34" s="63" t="s">
        <v>45</v>
      </c>
      <c r="C34" s="64"/>
      <c r="D34" s="65">
        <f>D19+D30</f>
        <v>308116.02</v>
      </c>
      <c r="F34" s="63" t="s">
        <v>45</v>
      </c>
      <c r="G34" s="64"/>
      <c r="H34" s="65">
        <f>H19+H30</f>
        <v>127000</v>
      </c>
      <c r="J34" s="63" t="s">
        <v>45</v>
      </c>
      <c r="K34" s="64"/>
      <c r="L34" s="65">
        <f>L19+L30</f>
        <v>495642</v>
      </c>
    </row>
    <row r="35" spans="2:12" ht="12.6" thickBot="1" x14ac:dyDescent="0.3">
      <c r="B35" s="66" t="s">
        <v>46</v>
      </c>
      <c r="C35" s="67"/>
      <c r="D35" s="68">
        <f>D19+D30+D31</f>
        <v>460579.79000000004</v>
      </c>
      <c r="F35" s="66" t="s">
        <v>46</v>
      </c>
      <c r="G35" s="67"/>
      <c r="H35" s="68">
        <f>H19+H30+H31</f>
        <v>175000</v>
      </c>
      <c r="J35" s="66" t="s">
        <v>46</v>
      </c>
      <c r="K35" s="67"/>
      <c r="L35" s="68">
        <f>L19+L30+L31</f>
        <v>774874</v>
      </c>
    </row>
    <row r="37" spans="2:12" hidden="1" x14ac:dyDescent="0.25">
      <c r="B37" s="71" t="s">
        <v>57</v>
      </c>
      <c r="C37" s="69"/>
      <c r="D37" s="69"/>
      <c r="F37" s="71" t="s">
        <v>57</v>
      </c>
      <c r="G37" s="69"/>
      <c r="H37" s="69"/>
      <c r="J37" s="71" t="s">
        <v>57</v>
      </c>
      <c r="K37" s="69"/>
      <c r="L37" s="69"/>
    </row>
    <row r="38" spans="2:12" hidden="1" x14ac:dyDescent="0.25">
      <c r="B38" s="27" t="s">
        <v>50</v>
      </c>
      <c r="D38" s="70">
        <f>D30/3</f>
        <v>72917.77</v>
      </c>
      <c r="E38" s="70"/>
      <c r="F38" s="27" t="s">
        <v>50</v>
      </c>
      <c r="H38" s="70">
        <f>H30/3</f>
        <v>24000</v>
      </c>
      <c r="J38" s="27" t="s">
        <v>50</v>
      </c>
      <c r="L38" s="70">
        <f>L30/3</f>
        <v>129344</v>
      </c>
    </row>
    <row r="39" spans="2:12" hidden="1" x14ac:dyDescent="0.25">
      <c r="B39" s="27" t="s">
        <v>51</v>
      </c>
      <c r="D39" s="107">
        <f>D31/2</f>
        <v>76231.884999999995</v>
      </c>
      <c r="E39" s="70"/>
      <c r="F39" s="27" t="s">
        <v>51</v>
      </c>
      <c r="H39" s="107">
        <f>H31/2</f>
        <v>24000</v>
      </c>
      <c r="J39" s="27" t="s">
        <v>51</v>
      </c>
      <c r="L39" s="107">
        <f>L31/2</f>
        <v>139616</v>
      </c>
    </row>
    <row r="40" spans="2:12" hidden="1" x14ac:dyDescent="0.25">
      <c r="D40" s="70"/>
      <c r="E40" s="70"/>
      <c r="H40" s="70"/>
      <c r="L40" s="70"/>
    </row>
    <row r="41" spans="2:12" hidden="1" x14ac:dyDescent="0.25"/>
    <row r="42" spans="2:12" hidden="1" x14ac:dyDescent="0.25">
      <c r="B42" s="27" t="s">
        <v>49</v>
      </c>
      <c r="D42" s="70">
        <f>D19</f>
        <v>89362.71</v>
      </c>
      <c r="E42" s="70"/>
      <c r="F42" s="27" t="s">
        <v>49</v>
      </c>
      <c r="H42" s="70">
        <f>H19</f>
        <v>55000</v>
      </c>
      <c r="J42" s="27" t="s">
        <v>49</v>
      </c>
      <c r="L42" s="70">
        <f>L19</f>
        <v>107610</v>
      </c>
    </row>
    <row r="43" spans="2:12" hidden="1" x14ac:dyDescent="0.25"/>
    <row r="44" spans="2:12" hidden="1" x14ac:dyDescent="0.25">
      <c r="B44" s="27" t="s">
        <v>52</v>
      </c>
      <c r="D44" s="70">
        <f>D34/3</f>
        <v>102705.34000000001</v>
      </c>
      <c r="E44" s="70"/>
      <c r="F44" s="27" t="s">
        <v>52</v>
      </c>
      <c r="H44" s="70">
        <f>H34/3</f>
        <v>42333.333333333336</v>
      </c>
      <c r="J44" s="27" t="s">
        <v>52</v>
      </c>
      <c r="L44" s="70">
        <f>L34/3</f>
        <v>165214</v>
      </c>
    </row>
    <row r="45" spans="2:12" s="106" customFormat="1" ht="11.4" hidden="1" x14ac:dyDescent="0.2">
      <c r="B45" s="106" t="s">
        <v>53</v>
      </c>
      <c r="D45" s="107">
        <f>D35/5</f>
        <v>92115.958000000013</v>
      </c>
      <c r="E45" s="107"/>
      <c r="F45" s="106" t="s">
        <v>53</v>
      </c>
      <c r="H45" s="107">
        <f>H35/5</f>
        <v>35000</v>
      </c>
      <c r="J45" s="106" t="s">
        <v>53</v>
      </c>
      <c r="L45" s="107">
        <f>L35/5</f>
        <v>154974.79999999999</v>
      </c>
    </row>
    <row r="46" spans="2:12" hidden="1" x14ac:dyDescent="0.25"/>
    <row r="47" spans="2:12" hidden="1" x14ac:dyDescent="0.25"/>
    <row r="48" spans="2:12" ht="14.4" hidden="1" x14ac:dyDescent="0.3">
      <c r="B48" s="111" t="s">
        <v>61</v>
      </c>
      <c r="C48" s="111"/>
      <c r="D48" s="111"/>
      <c r="F48" s="111" t="s">
        <v>61</v>
      </c>
      <c r="G48" s="111"/>
      <c r="H48" s="111"/>
      <c r="J48" s="111" t="s">
        <v>61</v>
      </c>
      <c r="K48" s="111"/>
      <c r="L48" s="111"/>
    </row>
    <row r="49" spans="2:12" ht="13.8" hidden="1" x14ac:dyDescent="0.25">
      <c r="B49" s="19" t="s">
        <v>6</v>
      </c>
      <c r="F49" s="19" t="s">
        <v>6</v>
      </c>
      <c r="J49" s="19" t="s">
        <v>6</v>
      </c>
    </row>
    <row r="50" spans="2:12" ht="13.8" hidden="1" x14ac:dyDescent="0.25">
      <c r="B50" s="72" t="s">
        <v>7</v>
      </c>
      <c r="D50" s="70">
        <f>MIN($D$34,$H$34,$L$34)</f>
        <v>127000</v>
      </c>
      <c r="E50" s="70"/>
      <c r="F50" s="72" t="s">
        <v>7</v>
      </c>
      <c r="H50" s="70">
        <f>MIN($D$34,$H$34,$L$34)</f>
        <v>127000</v>
      </c>
      <c r="J50" s="72" t="s">
        <v>7</v>
      </c>
      <c r="L50" s="70">
        <f>MIN($D$34,$H$34,$L$34)</f>
        <v>127000</v>
      </c>
    </row>
    <row r="51" spans="2:12" ht="13.8" hidden="1" x14ac:dyDescent="0.25">
      <c r="B51" s="72" t="s">
        <v>8</v>
      </c>
      <c r="D51" s="70">
        <f>D34</f>
        <v>308116.02</v>
      </c>
      <c r="E51" s="70"/>
      <c r="F51" s="72" t="s">
        <v>8</v>
      </c>
      <c r="H51" s="70">
        <f>H34</f>
        <v>127000</v>
      </c>
      <c r="J51" s="72" t="s">
        <v>8</v>
      </c>
      <c r="L51" s="70">
        <f>L34</f>
        <v>495642</v>
      </c>
    </row>
    <row r="52" spans="2:12" ht="13.8" hidden="1" x14ac:dyDescent="0.25">
      <c r="B52" s="72" t="s">
        <v>21</v>
      </c>
      <c r="D52" s="27">
        <v>30</v>
      </c>
      <c r="F52" s="72" t="s">
        <v>21</v>
      </c>
      <c r="H52" s="27">
        <v>30</v>
      </c>
      <c r="J52" s="72" t="s">
        <v>21</v>
      </c>
      <c r="L52" s="27">
        <v>30</v>
      </c>
    </row>
    <row r="53" spans="2:12" ht="13.8" hidden="1" x14ac:dyDescent="0.25">
      <c r="B53" s="72" t="s">
        <v>9</v>
      </c>
      <c r="C53" s="33"/>
      <c r="D53" s="73">
        <f>(D50/D51)*(D52)</f>
        <v>12.365471941381042</v>
      </c>
      <c r="E53" s="73"/>
      <c r="F53" s="72" t="s">
        <v>9</v>
      </c>
      <c r="G53" s="33"/>
      <c r="H53" s="73">
        <f>(H50/H51)*(H52)</f>
        <v>30</v>
      </c>
      <c r="J53" s="72" t="s">
        <v>9</v>
      </c>
      <c r="K53" s="33"/>
      <c r="L53" s="73">
        <f>(L50/L51)*(L52)</f>
        <v>7.6869998910503954</v>
      </c>
    </row>
    <row r="54" spans="2:12" hidden="1" x14ac:dyDescent="0.25"/>
    <row r="55" spans="2:12" ht="14.4" x14ac:dyDescent="0.3">
      <c r="B55" s="108" t="s">
        <v>60</v>
      </c>
      <c r="C55" s="108"/>
      <c r="D55" s="108"/>
      <c r="F55" s="108" t="s">
        <v>60</v>
      </c>
      <c r="G55" s="108"/>
      <c r="H55" s="108"/>
      <c r="J55" s="108" t="s">
        <v>60</v>
      </c>
      <c r="K55" s="108"/>
      <c r="L55" s="108"/>
    </row>
    <row r="56" spans="2:12" ht="13.8" x14ac:dyDescent="0.25">
      <c r="B56" s="19" t="s">
        <v>6</v>
      </c>
      <c r="F56" s="19" t="s">
        <v>6</v>
      </c>
      <c r="J56" s="19" t="s">
        <v>6</v>
      </c>
    </row>
    <row r="57" spans="2:12" ht="13.8" x14ac:dyDescent="0.25">
      <c r="B57" s="72" t="s">
        <v>7</v>
      </c>
      <c r="D57" s="70">
        <f>MIN($D$35,$H$35,$L$35)</f>
        <v>175000</v>
      </c>
      <c r="E57" s="70"/>
      <c r="F57" s="72" t="s">
        <v>7</v>
      </c>
      <c r="H57" s="70">
        <f>MIN($D$35,$H$35,$L$35)</f>
        <v>175000</v>
      </c>
      <c r="J57" s="72" t="s">
        <v>7</v>
      </c>
      <c r="L57" s="70">
        <f>MIN($D$35,$H$35,$L$35)</f>
        <v>175000</v>
      </c>
    </row>
    <row r="58" spans="2:12" ht="13.8" x14ac:dyDescent="0.25">
      <c r="B58" s="72" t="s">
        <v>8</v>
      </c>
      <c r="D58" s="70">
        <f>D35</f>
        <v>460579.79000000004</v>
      </c>
      <c r="E58" s="70"/>
      <c r="F58" s="72" t="s">
        <v>8</v>
      </c>
      <c r="H58" s="70">
        <f>H35</f>
        <v>175000</v>
      </c>
      <c r="J58" s="72" t="s">
        <v>8</v>
      </c>
      <c r="L58" s="70">
        <f>L35</f>
        <v>774874</v>
      </c>
    </row>
    <row r="59" spans="2:12" ht="13.8" x14ac:dyDescent="0.25">
      <c r="B59" s="72" t="s">
        <v>21</v>
      </c>
      <c r="D59" s="27">
        <v>30</v>
      </c>
      <c r="F59" s="72" t="s">
        <v>21</v>
      </c>
      <c r="H59" s="27">
        <v>30</v>
      </c>
      <c r="J59" s="72" t="s">
        <v>21</v>
      </c>
      <c r="L59" s="27">
        <v>30</v>
      </c>
    </row>
    <row r="60" spans="2:12" ht="13.8" x14ac:dyDescent="0.25">
      <c r="B60" s="72" t="s">
        <v>9</v>
      </c>
      <c r="C60" s="33"/>
      <c r="D60" s="113">
        <f>(D57/D58)*(D59)</f>
        <v>11.398676437800276</v>
      </c>
      <c r="E60" s="73"/>
      <c r="F60" s="72" t="s">
        <v>9</v>
      </c>
      <c r="G60" s="33"/>
      <c r="H60" s="113">
        <f>(H57/H58)*(H59)</f>
        <v>30</v>
      </c>
      <c r="J60" s="72" t="s">
        <v>9</v>
      </c>
      <c r="K60" s="33"/>
      <c r="L60" s="113">
        <f>(L57/L58)*(L59)</f>
        <v>6.7752950802323992</v>
      </c>
    </row>
    <row r="63" spans="2:12" ht="14.4" hidden="1" x14ac:dyDescent="0.3">
      <c r="B63" s="109" t="s">
        <v>59</v>
      </c>
      <c r="C63" s="109"/>
      <c r="D63" s="109"/>
      <c r="F63" s="109" t="s">
        <v>58</v>
      </c>
      <c r="G63" s="109"/>
      <c r="H63" s="109"/>
      <c r="J63" s="109" t="s">
        <v>58</v>
      </c>
      <c r="K63" s="109"/>
      <c r="L63" s="109"/>
    </row>
    <row r="64" spans="2:12" ht="13.8" hidden="1" x14ac:dyDescent="0.25">
      <c r="B64" s="19" t="s">
        <v>6</v>
      </c>
      <c r="F64" s="19" t="s">
        <v>6</v>
      </c>
      <c r="J64" s="19" t="s">
        <v>6</v>
      </c>
    </row>
    <row r="65" spans="2:12" ht="13.8" hidden="1" x14ac:dyDescent="0.25">
      <c r="B65" s="72" t="s">
        <v>7</v>
      </c>
      <c r="D65" s="70">
        <f>D66</f>
        <v>149149.655</v>
      </c>
      <c r="E65" s="70"/>
      <c r="F65" s="72" t="s">
        <v>7</v>
      </c>
      <c r="H65" s="70">
        <f>D65</f>
        <v>149149.655</v>
      </c>
      <c r="J65" s="72" t="s">
        <v>7</v>
      </c>
      <c r="L65" s="70">
        <f>D65</f>
        <v>149149.655</v>
      </c>
    </row>
    <row r="66" spans="2:12" ht="13.8" hidden="1" x14ac:dyDescent="0.25">
      <c r="B66" s="72" t="s">
        <v>8</v>
      </c>
      <c r="D66" s="70">
        <f>SUM(D38:D39)</f>
        <v>149149.655</v>
      </c>
      <c r="E66" s="70"/>
      <c r="F66" s="72" t="s">
        <v>8</v>
      </c>
      <c r="H66" s="70">
        <f>SUM(H38:H39)</f>
        <v>48000</v>
      </c>
      <c r="J66" s="72" t="s">
        <v>8</v>
      </c>
      <c r="L66" s="70">
        <f>SUM(L38:L39)</f>
        <v>268960</v>
      </c>
    </row>
    <row r="67" spans="2:12" ht="13.8" hidden="1" x14ac:dyDescent="0.25">
      <c r="B67" s="72" t="s">
        <v>21</v>
      </c>
      <c r="D67" s="27">
        <v>30</v>
      </c>
      <c r="F67" s="72" t="s">
        <v>21</v>
      </c>
      <c r="H67" s="27">
        <v>30</v>
      </c>
      <c r="J67" s="72" t="s">
        <v>21</v>
      </c>
      <c r="L67" s="27">
        <v>30</v>
      </c>
    </row>
    <row r="68" spans="2:12" ht="13.8" hidden="1" x14ac:dyDescent="0.25">
      <c r="B68" s="72" t="s">
        <v>9</v>
      </c>
      <c r="C68" s="33"/>
      <c r="D68" s="110">
        <f>(D65/D66)*(D67)</f>
        <v>30</v>
      </c>
      <c r="E68" s="73"/>
      <c r="F68" s="72" t="s">
        <v>9</v>
      </c>
      <c r="G68" s="33"/>
      <c r="H68" s="73">
        <f>(H65/H66)*(H67)</f>
        <v>93.218534375000004</v>
      </c>
      <c r="J68" s="72" t="s">
        <v>9</v>
      </c>
      <c r="K68" s="33"/>
      <c r="L68" s="73">
        <f>(L65/L66)*(L67)</f>
        <v>16.636264314396193</v>
      </c>
    </row>
  </sheetData>
  <sheetProtection selectLockedCells="1"/>
  <mergeCells count="54">
    <mergeCell ref="B12:D12"/>
    <mergeCell ref="B9:D9"/>
    <mergeCell ref="B33:D33"/>
    <mergeCell ref="B14:C14"/>
    <mergeCell ref="B15:D15"/>
    <mergeCell ref="B17:C17"/>
    <mergeCell ref="B19:C19"/>
    <mergeCell ref="B21:D21"/>
    <mergeCell ref="B23:C23"/>
    <mergeCell ref="B24:C24"/>
    <mergeCell ref="B25:D25"/>
    <mergeCell ref="B27:C27"/>
    <mergeCell ref="B30:C30"/>
    <mergeCell ref="B31:C31"/>
    <mergeCell ref="B2:D2"/>
    <mergeCell ref="F2:H2"/>
    <mergeCell ref="F4:H4"/>
    <mergeCell ref="G6:H6"/>
    <mergeCell ref="G7:H7"/>
    <mergeCell ref="C7:D7"/>
    <mergeCell ref="C6:D6"/>
    <mergeCell ref="B4:D4"/>
    <mergeCell ref="F9:H9"/>
    <mergeCell ref="F12:H12"/>
    <mergeCell ref="F14:G14"/>
    <mergeCell ref="F15:H15"/>
    <mergeCell ref="F17:G17"/>
    <mergeCell ref="F19:G19"/>
    <mergeCell ref="F21:H21"/>
    <mergeCell ref="F23:G23"/>
    <mergeCell ref="F24:G24"/>
    <mergeCell ref="F25:H25"/>
    <mergeCell ref="F27:G27"/>
    <mergeCell ref="F30:G30"/>
    <mergeCell ref="F31:G31"/>
    <mergeCell ref="F33:H33"/>
    <mergeCell ref="J2:L2"/>
    <mergeCell ref="J4:L4"/>
    <mergeCell ref="K6:L6"/>
    <mergeCell ref="K7:L7"/>
    <mergeCell ref="J9:L9"/>
    <mergeCell ref="J12:L12"/>
    <mergeCell ref="J14:K14"/>
    <mergeCell ref="J15:L15"/>
    <mergeCell ref="J17:K17"/>
    <mergeCell ref="J19:K19"/>
    <mergeCell ref="J21:L21"/>
    <mergeCell ref="J23:K23"/>
    <mergeCell ref="J33:L33"/>
    <mergeCell ref="J24:K24"/>
    <mergeCell ref="J25:L25"/>
    <mergeCell ref="J27:K27"/>
    <mergeCell ref="J30:K30"/>
    <mergeCell ref="J31:K31"/>
  </mergeCells>
  <conditionalFormatting sqref="C6">
    <cfRule type="cellIs" dxfId="2" priority="3" operator="equal">
      <formula>""</formula>
    </cfRule>
  </conditionalFormatting>
  <conditionalFormatting sqref="G6">
    <cfRule type="cellIs" dxfId="1" priority="2" operator="equal">
      <formula>""</formula>
    </cfRule>
  </conditionalFormatting>
  <conditionalFormatting sqref="K6">
    <cfRule type="cellIs" dxfId="0" priority="1" operator="equal">
      <formula>""</formula>
    </cfRule>
  </conditionalFormatting>
  <pageMargins left="0.7" right="0.7" top="0.75" bottom="0.75" header="0.3" footer="0.3"/>
  <pageSetup scale="68" fitToHeight="0" orientation="portrait" horizontalDpi="1200" verticalDpi="120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Pre-Collect Scoring Template</vt:lpstr>
      <vt:lpstr>E.   Cost </vt:lpstr>
      <vt:lpstr>Official Bid Price Sheet</vt:lpstr>
      <vt:lpstr>'Official Bid Price Sheet'!Print_Area</vt:lpstr>
      <vt:lpstr>'Official Bid Price 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Optony Inc</dc:creator>
  <cp:keywords/>
  <dc:description/>
  <cp:lastModifiedBy>Ellen Ann Ferguson</cp:lastModifiedBy>
  <cp:lastPrinted>2013-10-31T22:02:48Z</cp:lastPrinted>
  <dcterms:created xsi:type="dcterms:W3CDTF">2009-04-16T15:54:17Z</dcterms:created>
  <dcterms:modified xsi:type="dcterms:W3CDTF">2022-04-29T14:52:31Z</dcterms:modified>
  <cp:category/>
</cp:coreProperties>
</file>